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hidePivotFieldList="1"/>
  <mc:AlternateContent xmlns:mc="http://schemas.openxmlformats.org/markup-compatibility/2006">
    <mc:Choice Requires="x15">
      <x15ac:absPath xmlns:x15ac="http://schemas.microsoft.com/office/spreadsheetml/2010/11/ac" url="https://equestsa-my.sharepoint.com/personal/admin_equestriansa_com_au/Documents/Documents/Website Uploads/Interschool/2026 High Points/"/>
    </mc:Choice>
  </mc:AlternateContent>
  <xr:revisionPtr revIDLastSave="0" documentId="8_{733E569E-029E-42C0-BF42-264953EA4DB0}" xr6:coauthVersionLast="47" xr6:coauthVersionMax="47" xr10:uidLastSave="{00000000-0000-0000-0000-000000000000}"/>
  <bookViews>
    <workbookView xWindow="-120" yWindow="-120" windowWidth="29040" windowHeight="15720" activeTab="1" xr2:uid="{00000000-000D-0000-FFFF-FFFF00000000}"/>
  </bookViews>
  <sheets>
    <sheet name="Show Jumping" sheetId="9" r:id="rId1"/>
    <sheet name="Eventing" sheetId="6" r:id="rId2"/>
    <sheet name="CT" sheetId="2" r:id="rId3"/>
    <sheet name="Dressage" sheetId="3" r:id="rId4"/>
    <sheet name="Show Horse" sheetId="10" r:id="rId5"/>
    <sheet name="All Abilities" sheetId="18" r:id="rId6"/>
    <sheet name="How to use sheet" sheetId="14" state="hidden" r:id="rId7"/>
  </sheets>
  <definedNames>
    <definedName name="_xlnm._FilterDatabase" localSheetId="2" hidden="1">CT!$A$54:$AA$93</definedName>
    <definedName name="_xlnm._FilterDatabase" localSheetId="3" hidden="1">Dressage!$A$157:$AV$163</definedName>
    <definedName name="_xlnm._FilterDatabase" localSheetId="4" hidden="1">'Show Horse'!$A$61:$J$67</definedName>
    <definedName name="_xlnm._FilterDatabase" localSheetId="0" hidden="1">'Show Jumping'!$A$106:$BZ$122</definedName>
    <definedName name="_xlnm.Print_Area" localSheetId="2">CT!$A$1:$F$170</definedName>
    <definedName name="_xlnm.Print_Area" localSheetId="1">Eventing!$A$1:$F$60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4" i="3" l="1"/>
  <c r="F162" i="3"/>
  <c r="F161" i="3"/>
  <c r="F151" i="3"/>
  <c r="F150" i="3"/>
  <c r="F145" i="3"/>
  <c r="F132" i="3"/>
  <c r="F131" i="3"/>
  <c r="F130" i="3"/>
  <c r="F122" i="3"/>
  <c r="F111" i="3"/>
  <c r="F110" i="3"/>
  <c r="F103" i="3"/>
  <c r="F102" i="3"/>
  <c r="F101" i="3"/>
  <c r="F87" i="3"/>
  <c r="F79" i="3"/>
  <c r="F70" i="3"/>
  <c r="F58" i="3"/>
  <c r="F56" i="3"/>
  <c r="F48" i="3"/>
  <c r="F47" i="3"/>
  <c r="F46" i="3"/>
  <c r="F44" i="3"/>
  <c r="F43" i="3"/>
  <c r="F40" i="3"/>
  <c r="F42" i="3"/>
  <c r="F8" i="3"/>
  <c r="F9" i="3"/>
  <c r="F10" i="3"/>
  <c r="AV162" i="3"/>
  <c r="AS162" i="3"/>
  <c r="AP162" i="3"/>
  <c r="AJ162" i="3"/>
  <c r="AG162" i="3"/>
  <c r="AD162" i="3"/>
  <c r="AA162" i="3"/>
  <c r="X162" i="3"/>
  <c r="U162" i="3"/>
  <c r="R162" i="3"/>
  <c r="O162" i="3"/>
  <c r="L162" i="3"/>
  <c r="I162" i="3"/>
  <c r="AS151" i="3"/>
  <c r="AP151" i="3"/>
  <c r="AM151" i="3"/>
  <c r="AJ151" i="3"/>
  <c r="AG151" i="3"/>
  <c r="AD151" i="3"/>
  <c r="AA151" i="3"/>
  <c r="X151" i="3"/>
  <c r="U151" i="3"/>
  <c r="R151" i="3"/>
  <c r="O151" i="3"/>
  <c r="L151" i="3"/>
  <c r="I151" i="3"/>
  <c r="AV150" i="3"/>
  <c r="AP150" i="3"/>
  <c r="AM150" i="3"/>
  <c r="AJ150" i="3"/>
  <c r="AG150" i="3"/>
  <c r="AD150" i="3"/>
  <c r="AA150" i="3"/>
  <c r="X149" i="3"/>
  <c r="U150" i="3"/>
  <c r="R150" i="3"/>
  <c r="O150" i="3"/>
  <c r="L150" i="3"/>
  <c r="I150" i="3"/>
  <c r="AS131" i="3"/>
  <c r="AP131" i="3"/>
  <c r="AM131" i="3"/>
  <c r="AJ131" i="3"/>
  <c r="AG131" i="3"/>
  <c r="AD131" i="3"/>
  <c r="AA131" i="3"/>
  <c r="X131" i="3"/>
  <c r="U131" i="3"/>
  <c r="R131" i="3"/>
  <c r="O131" i="3"/>
  <c r="L131" i="3"/>
  <c r="I131" i="3"/>
  <c r="AS130" i="3"/>
  <c r="AP130" i="3"/>
  <c r="AM130" i="3"/>
  <c r="AJ130" i="3"/>
  <c r="AG130" i="3"/>
  <c r="AD130" i="3"/>
  <c r="AA130" i="3"/>
  <c r="X130" i="3"/>
  <c r="U130" i="3"/>
  <c r="R130" i="3"/>
  <c r="O130" i="3"/>
  <c r="L130" i="3"/>
  <c r="I130" i="3"/>
  <c r="AS103" i="3"/>
  <c r="AP103" i="3"/>
  <c r="AM103" i="3"/>
  <c r="AJ103" i="3"/>
  <c r="AG102" i="3"/>
  <c r="AD103" i="3"/>
  <c r="AA103" i="3"/>
  <c r="X103" i="3"/>
  <c r="U103" i="3"/>
  <c r="O103" i="3"/>
  <c r="L103" i="3"/>
  <c r="I102" i="3"/>
  <c r="I103" i="3"/>
  <c r="L102" i="3"/>
  <c r="O102" i="3"/>
  <c r="U102" i="3"/>
  <c r="X102" i="3"/>
  <c r="AA102" i="3"/>
  <c r="AD102" i="3"/>
  <c r="AG103" i="3"/>
  <c r="AJ102" i="3"/>
  <c r="AM102" i="3"/>
  <c r="AP102" i="3"/>
  <c r="AV103" i="3"/>
  <c r="AV102" i="3"/>
  <c r="AS102" i="3"/>
  <c r="AN54" i="6"/>
  <c r="AG54" i="6"/>
  <c r="Z54" i="6"/>
  <c r="S54" i="6"/>
  <c r="L37" i="6"/>
  <c r="L38" i="6"/>
  <c r="S37" i="6"/>
  <c r="S38" i="6"/>
  <c r="Z38" i="6"/>
  <c r="Z37" i="6"/>
  <c r="AG37" i="6"/>
  <c r="AG38" i="6"/>
  <c r="AN37" i="6"/>
  <c r="AN38" i="6"/>
  <c r="F38" i="6"/>
  <c r="AU38" i="6"/>
  <c r="F33" i="6"/>
  <c r="F34" i="6"/>
  <c r="F35" i="6"/>
  <c r="F36" i="6"/>
  <c r="F37" i="6"/>
  <c r="AU37" i="6"/>
  <c r="F51" i="6"/>
  <c r="F52" i="6"/>
  <c r="F54" i="6"/>
  <c r="L54" i="6"/>
  <c r="AU54" i="6"/>
  <c r="F116" i="9" l="1"/>
  <c r="BO101" i="9"/>
  <c r="BX95" i="9"/>
  <c r="BX96" i="9"/>
  <c r="BX101" i="9"/>
  <c r="BX71" i="9"/>
  <c r="F121" i="9" l="1"/>
  <c r="F118" i="9"/>
  <c r="R117" i="3" l="1"/>
  <c r="O117" i="3"/>
  <c r="AU50" i="6"/>
  <c r="AU51" i="6"/>
  <c r="AU52" i="6"/>
  <c r="AN48" i="6"/>
  <c r="AN49" i="6"/>
  <c r="AN50" i="6"/>
  <c r="AN51" i="6"/>
  <c r="AN52" i="6"/>
  <c r="Z49" i="6"/>
  <c r="Z50" i="6"/>
  <c r="Z51" i="6"/>
  <c r="Z52" i="6"/>
  <c r="S49" i="6"/>
  <c r="S50" i="6"/>
  <c r="S51" i="6"/>
  <c r="S52" i="6"/>
  <c r="L49" i="6"/>
  <c r="L50" i="6"/>
  <c r="L51" i="6"/>
  <c r="L52" i="6"/>
  <c r="F21" i="6"/>
  <c r="F86" i="9"/>
  <c r="AG50" i="6"/>
  <c r="AG49" i="6"/>
  <c r="F115" i="2" l="1"/>
  <c r="AU36" i="6"/>
  <c r="AN36" i="6"/>
  <c r="AN35" i="6"/>
  <c r="AG36" i="6"/>
  <c r="AG35" i="6"/>
  <c r="Z35" i="6"/>
  <c r="S36" i="6"/>
  <c r="L36" i="6"/>
  <c r="L35" i="6"/>
  <c r="F131" i="9"/>
  <c r="F7" i="9"/>
  <c r="Z36" i="6"/>
  <c r="Z33" i="6"/>
  <c r="Z32" i="6"/>
  <c r="S35" i="6"/>
  <c r="S34" i="6"/>
  <c r="O11" i="3"/>
  <c r="T27" i="2"/>
  <c r="BF47" i="9"/>
  <c r="U73" i="3"/>
  <c r="F8" i="18"/>
  <c r="F9" i="18"/>
  <c r="F15" i="18"/>
  <c r="F16" i="18"/>
  <c r="F17" i="18"/>
  <c r="U149" i="3"/>
  <c r="BF102" i="9"/>
  <c r="AU34" i="6" l="1"/>
  <c r="AU33" i="6"/>
  <c r="AN34" i="6"/>
  <c r="AN33" i="6"/>
  <c r="AG34" i="6"/>
  <c r="AG33" i="6"/>
  <c r="Z34" i="6"/>
  <c r="X111" i="3"/>
  <c r="X112" i="3"/>
  <c r="X113" i="3"/>
  <c r="X114" i="3"/>
  <c r="X115" i="3"/>
  <c r="X116" i="3"/>
  <c r="X117" i="3"/>
  <c r="X118" i="3"/>
  <c r="X119" i="3"/>
  <c r="X120" i="3"/>
  <c r="X121" i="3"/>
  <c r="X122" i="3"/>
  <c r="X123" i="3"/>
  <c r="X124" i="3"/>
  <c r="X125" i="3"/>
  <c r="X126" i="3"/>
  <c r="X127" i="3"/>
  <c r="X128" i="3"/>
  <c r="X129" i="3"/>
  <c r="X132" i="3"/>
  <c r="U111" i="3"/>
  <c r="U112" i="3"/>
  <c r="U113" i="3"/>
  <c r="U114" i="3"/>
  <c r="U115" i="3"/>
  <c r="U116" i="3"/>
  <c r="U118" i="3"/>
  <c r="U119" i="3"/>
  <c r="U120" i="3"/>
  <c r="U121" i="3"/>
  <c r="U122" i="3"/>
  <c r="U123" i="3"/>
  <c r="U124" i="3"/>
  <c r="U125" i="3"/>
  <c r="U126" i="3"/>
  <c r="U127" i="3"/>
  <c r="U128" i="3"/>
  <c r="U129" i="3"/>
  <c r="U132" i="3"/>
  <c r="U110" i="3"/>
  <c r="AV145" i="3"/>
  <c r="AP145" i="3"/>
  <c r="AM145" i="3"/>
  <c r="AJ145" i="3"/>
  <c r="AG145" i="3"/>
  <c r="AD145" i="3"/>
  <c r="AA145" i="3"/>
  <c r="X145" i="3"/>
  <c r="R145" i="3"/>
  <c r="O145" i="3"/>
  <c r="L145" i="3"/>
  <c r="I145" i="3"/>
  <c r="AA117" i="3"/>
  <c r="AD117" i="3"/>
  <c r="AG117" i="3"/>
  <c r="AJ117" i="3"/>
  <c r="AM117" i="3"/>
  <c r="AP117" i="3"/>
  <c r="F117" i="3" s="1"/>
  <c r="AS117" i="3"/>
  <c r="AV117" i="3"/>
  <c r="U145" i="3"/>
  <c r="L117" i="3"/>
  <c r="I117" i="3"/>
  <c r="AS145" i="3"/>
  <c r="F140" i="2" l="1"/>
  <c r="F139" i="2"/>
  <c r="F119" i="2"/>
  <c r="Z7" i="2"/>
  <c r="AA111" i="3"/>
  <c r="AA112" i="3"/>
  <c r="AA113" i="3"/>
  <c r="AA114" i="3"/>
  <c r="AA115" i="3"/>
  <c r="AA116" i="3"/>
  <c r="AA118" i="3"/>
  <c r="AA119" i="3"/>
  <c r="AA120" i="3"/>
  <c r="AA121" i="3"/>
  <c r="AA122" i="3"/>
  <c r="AA123" i="3"/>
  <c r="AA124" i="3"/>
  <c r="AA125" i="3"/>
  <c r="AA126" i="3"/>
  <c r="AA127" i="3"/>
  <c r="AA128" i="3"/>
  <c r="AA129" i="3"/>
  <c r="AA132" i="3"/>
  <c r="X110" i="3"/>
  <c r="X86" i="3"/>
  <c r="AA87" i="3"/>
  <c r="AA88" i="3"/>
  <c r="AA89" i="3"/>
  <c r="AA90" i="3"/>
  <c r="AA91" i="3"/>
  <c r="AA92" i="3"/>
  <c r="AA93" i="3"/>
  <c r="AA94" i="3"/>
  <c r="AA95" i="3"/>
  <c r="AA96" i="3"/>
  <c r="AA97" i="3"/>
  <c r="AA98" i="3"/>
  <c r="AA99" i="3"/>
  <c r="AA100" i="3"/>
  <c r="AA101" i="3"/>
  <c r="AA104" i="3"/>
  <c r="AA86" i="3"/>
  <c r="AD87" i="3"/>
  <c r="AD88" i="3"/>
  <c r="AD89" i="3"/>
  <c r="AD90" i="3"/>
  <c r="AD91" i="3"/>
  <c r="AD92" i="3"/>
  <c r="AD93" i="3"/>
  <c r="AD94" i="3"/>
  <c r="AD95" i="3"/>
  <c r="AD96" i="3"/>
  <c r="AD97" i="3"/>
  <c r="AD98" i="3"/>
  <c r="AD99" i="3"/>
  <c r="AD100" i="3"/>
  <c r="AD101" i="3"/>
  <c r="AD104" i="3"/>
  <c r="AD86" i="3"/>
  <c r="AG87" i="3"/>
  <c r="AG88" i="3"/>
  <c r="AG90" i="3"/>
  <c r="AG91" i="3"/>
  <c r="AG92" i="3"/>
  <c r="AG93" i="3"/>
  <c r="AG94" i="3"/>
  <c r="AG95" i="3"/>
  <c r="AG96" i="3"/>
  <c r="AG97" i="3"/>
  <c r="AG98" i="3"/>
  <c r="AG99" i="3"/>
  <c r="AG100" i="3"/>
  <c r="AG101" i="3"/>
  <c r="AG104" i="3"/>
  <c r="AG86" i="3"/>
  <c r="AJ88" i="3"/>
  <c r="AJ90" i="3"/>
  <c r="AJ91" i="3"/>
  <c r="AJ92" i="3"/>
  <c r="AJ93" i="3"/>
  <c r="AJ95" i="3"/>
  <c r="AJ96" i="3"/>
  <c r="AJ97" i="3"/>
  <c r="AJ98" i="3"/>
  <c r="AJ99" i="3"/>
  <c r="AJ100" i="3"/>
  <c r="AJ101" i="3"/>
  <c r="AJ104" i="3"/>
  <c r="AJ86" i="3"/>
  <c r="AM87" i="3"/>
  <c r="AM88" i="3"/>
  <c r="AM89" i="3"/>
  <c r="AM90" i="3"/>
  <c r="AM91" i="3"/>
  <c r="AM92" i="3"/>
  <c r="AM93" i="3"/>
  <c r="AM94" i="3"/>
  <c r="AM95" i="3"/>
  <c r="AM96" i="3"/>
  <c r="AM97" i="3"/>
  <c r="AM98" i="3"/>
  <c r="AM99" i="3"/>
  <c r="AM100" i="3"/>
  <c r="AM101" i="3"/>
  <c r="AM104" i="3"/>
  <c r="AM86" i="3"/>
  <c r="AP87" i="3"/>
  <c r="AP88" i="3"/>
  <c r="AP89" i="3"/>
  <c r="AP90" i="3"/>
  <c r="AP91" i="3"/>
  <c r="AP92" i="3"/>
  <c r="AP94" i="3"/>
  <c r="AP95" i="3"/>
  <c r="AP96" i="3"/>
  <c r="AP97" i="3"/>
  <c r="AP98" i="3"/>
  <c r="AP99" i="3"/>
  <c r="AP100" i="3"/>
  <c r="AP101" i="3"/>
  <c r="AP104" i="3"/>
  <c r="AP86" i="3"/>
  <c r="AS87" i="3"/>
  <c r="AS88" i="3"/>
  <c r="AS89" i="3"/>
  <c r="AS90" i="3"/>
  <c r="AS91" i="3"/>
  <c r="AS92" i="3"/>
  <c r="AS93" i="3"/>
  <c r="AS95" i="3"/>
  <c r="AS96" i="3"/>
  <c r="AS97" i="3"/>
  <c r="AS98" i="3"/>
  <c r="AS99" i="3"/>
  <c r="AS100" i="3"/>
  <c r="AS104" i="3"/>
  <c r="AS86" i="3"/>
  <c r="AV88" i="3"/>
  <c r="AV89" i="3"/>
  <c r="AV90" i="3"/>
  <c r="AV91" i="3"/>
  <c r="AV92" i="3"/>
  <c r="AV93" i="3"/>
  <c r="AV95" i="3"/>
  <c r="AV96" i="3"/>
  <c r="AV97" i="3"/>
  <c r="AV98" i="3"/>
  <c r="AV99" i="3"/>
  <c r="AV100" i="3"/>
  <c r="AV101" i="3"/>
  <c r="AV104" i="3"/>
  <c r="AV86" i="3"/>
  <c r="AV67" i="3"/>
  <c r="AV69" i="3"/>
  <c r="AV71" i="3"/>
  <c r="AV72" i="3"/>
  <c r="AV73" i="3"/>
  <c r="AV74" i="3"/>
  <c r="AV75" i="3"/>
  <c r="AV76" i="3"/>
  <c r="AV77" i="3"/>
  <c r="AV78" i="3"/>
  <c r="AV80" i="3"/>
  <c r="AV66" i="3"/>
  <c r="AS67" i="3"/>
  <c r="AS69" i="3"/>
  <c r="AS70" i="3"/>
  <c r="AS71" i="3"/>
  <c r="AS72" i="3"/>
  <c r="AS73" i="3"/>
  <c r="AS74" i="3"/>
  <c r="AS75" i="3"/>
  <c r="AS76" i="3"/>
  <c r="AS78" i="3"/>
  <c r="AS79" i="3"/>
  <c r="AS80" i="3"/>
  <c r="AP67" i="3"/>
  <c r="AP68" i="3"/>
  <c r="AP69" i="3"/>
  <c r="AP70" i="3"/>
  <c r="AP71" i="3"/>
  <c r="AP72" i="3"/>
  <c r="AP73" i="3"/>
  <c r="AP74" i="3"/>
  <c r="AP75" i="3"/>
  <c r="AP76" i="3"/>
  <c r="AP77" i="3"/>
  <c r="AP78" i="3"/>
  <c r="AP79" i="3"/>
  <c r="AP80" i="3"/>
  <c r="AP66" i="3"/>
  <c r="AM67" i="3"/>
  <c r="AM69" i="3"/>
  <c r="AM70" i="3"/>
  <c r="AM71" i="3"/>
  <c r="AM72" i="3"/>
  <c r="AM73" i="3"/>
  <c r="AM74" i="3"/>
  <c r="AM75" i="3"/>
  <c r="AM76" i="3"/>
  <c r="AM77" i="3"/>
  <c r="AM78" i="3"/>
  <c r="AM79" i="3"/>
  <c r="AM66" i="3"/>
  <c r="AJ69" i="3"/>
  <c r="AJ70" i="3"/>
  <c r="AJ72" i="3"/>
  <c r="AJ73" i="3"/>
  <c r="AJ74" i="3"/>
  <c r="AJ75" i="3"/>
  <c r="AJ76" i="3"/>
  <c r="AJ78" i="3"/>
  <c r="AJ79" i="3"/>
  <c r="AJ80" i="3"/>
  <c r="AJ66" i="3"/>
  <c r="AG67" i="3"/>
  <c r="AG69" i="3"/>
  <c r="AG70" i="3"/>
  <c r="AG71" i="3"/>
  <c r="AG72" i="3"/>
  <c r="AG73" i="3"/>
  <c r="AG74" i="3"/>
  <c r="AG75" i="3"/>
  <c r="AG76" i="3"/>
  <c r="AG77" i="3"/>
  <c r="AG78" i="3"/>
  <c r="AG79" i="3"/>
  <c r="AG80" i="3"/>
  <c r="AG66" i="3"/>
  <c r="AD67" i="3"/>
  <c r="AD69" i="3"/>
  <c r="AD70" i="3"/>
  <c r="AD71" i="3"/>
  <c r="AD72" i="3"/>
  <c r="AD73" i="3"/>
  <c r="AD74" i="3"/>
  <c r="AD75" i="3"/>
  <c r="AD76" i="3"/>
  <c r="AD77" i="3"/>
  <c r="AD78" i="3"/>
  <c r="AD79" i="3"/>
  <c r="AD80" i="3"/>
  <c r="AD66" i="3"/>
  <c r="AA67" i="3"/>
  <c r="AA69" i="3"/>
  <c r="AA70" i="3"/>
  <c r="AA71" i="3"/>
  <c r="AA72" i="3"/>
  <c r="AA73" i="3"/>
  <c r="AA74" i="3"/>
  <c r="AA75" i="3"/>
  <c r="AA76" i="3"/>
  <c r="AA77" i="3"/>
  <c r="AA78" i="3"/>
  <c r="AA79" i="3"/>
  <c r="AA80" i="3"/>
  <c r="AA66" i="3"/>
  <c r="AA40" i="3"/>
  <c r="AA41" i="3"/>
  <c r="AA42" i="3"/>
  <c r="AA43" i="3"/>
  <c r="AA44" i="3"/>
  <c r="AA45" i="3"/>
  <c r="AA46" i="3"/>
  <c r="AA47" i="3"/>
  <c r="AA48" i="3"/>
  <c r="AA49" i="3"/>
  <c r="AA50" i="3"/>
  <c r="AA51" i="3"/>
  <c r="AA52" i="3"/>
  <c r="AA53" i="3"/>
  <c r="AA54" i="3"/>
  <c r="AA55" i="3"/>
  <c r="AA56" i="3"/>
  <c r="AA57" i="3"/>
  <c r="AA58" i="3"/>
  <c r="AA59" i="3"/>
  <c r="AA60" i="3"/>
  <c r="AA39" i="3"/>
  <c r="AD40" i="3"/>
  <c r="AD41" i="3"/>
  <c r="AD42" i="3"/>
  <c r="AD43" i="3"/>
  <c r="AD44" i="3"/>
  <c r="AD45" i="3"/>
  <c r="AD46" i="3"/>
  <c r="AD47" i="3"/>
  <c r="AD48" i="3"/>
  <c r="AD49" i="3"/>
  <c r="AD50" i="3"/>
  <c r="AD51" i="3"/>
  <c r="AD52" i="3"/>
  <c r="AD53" i="3"/>
  <c r="AD54" i="3"/>
  <c r="AD55" i="3"/>
  <c r="AD56" i="3"/>
  <c r="AD57" i="3"/>
  <c r="AD58" i="3"/>
  <c r="AD59" i="3"/>
  <c r="AD60" i="3"/>
  <c r="AD39" i="3"/>
  <c r="AG40" i="3"/>
  <c r="AG41" i="3"/>
  <c r="AG42" i="3"/>
  <c r="AG43" i="3"/>
  <c r="AG45" i="3"/>
  <c r="AG46" i="3"/>
  <c r="AG47" i="3"/>
  <c r="AG48" i="3"/>
  <c r="AG49" i="3"/>
  <c r="AG50" i="3"/>
  <c r="AG51" i="3"/>
  <c r="AG52" i="3"/>
  <c r="AG53" i="3"/>
  <c r="AG54" i="3"/>
  <c r="AG55" i="3"/>
  <c r="AG56" i="3"/>
  <c r="AG57" i="3"/>
  <c r="AG58" i="3"/>
  <c r="AG59" i="3"/>
  <c r="AG60" i="3"/>
  <c r="AG39" i="3"/>
  <c r="AJ42" i="3"/>
  <c r="AJ43" i="3"/>
  <c r="AJ45" i="3"/>
  <c r="AJ46" i="3"/>
  <c r="AJ48" i="3"/>
  <c r="AJ49" i="3"/>
  <c r="AJ50" i="3"/>
  <c r="AJ51" i="3"/>
  <c r="AJ52" i="3"/>
  <c r="AJ53" i="3"/>
  <c r="AJ55" i="3"/>
  <c r="AJ57" i="3"/>
  <c r="AJ58" i="3"/>
  <c r="AJ59" i="3"/>
  <c r="AJ60" i="3"/>
  <c r="AJ39" i="3"/>
  <c r="AM40" i="3"/>
  <c r="AM41" i="3"/>
  <c r="AM42" i="3"/>
  <c r="AM43" i="3"/>
  <c r="AM44" i="3"/>
  <c r="AM45" i="3"/>
  <c r="AM46" i="3"/>
  <c r="AM47" i="3"/>
  <c r="AM48" i="3"/>
  <c r="AM49" i="3"/>
  <c r="AM50" i="3"/>
  <c r="AM51" i="3"/>
  <c r="AM52" i="3"/>
  <c r="AM53" i="3"/>
  <c r="AM54" i="3"/>
  <c r="AM55" i="3"/>
  <c r="AM56" i="3"/>
  <c r="AM57" i="3"/>
  <c r="AM58" i="3"/>
  <c r="AM59" i="3"/>
  <c r="AM60" i="3"/>
  <c r="AM39" i="3"/>
  <c r="AP40" i="3"/>
  <c r="AP41" i="3"/>
  <c r="AP42" i="3"/>
  <c r="AP43" i="3"/>
  <c r="AP44" i="3"/>
  <c r="AP45" i="3"/>
  <c r="AP46" i="3"/>
  <c r="AP47" i="3"/>
  <c r="AP48" i="3"/>
  <c r="AP49" i="3"/>
  <c r="AP50" i="3"/>
  <c r="AP51" i="3"/>
  <c r="AP52" i="3"/>
  <c r="AP53" i="3"/>
  <c r="AP54" i="3"/>
  <c r="AP55" i="3"/>
  <c r="AP56" i="3"/>
  <c r="AP57" i="3"/>
  <c r="AP59" i="3"/>
  <c r="AP60" i="3"/>
  <c r="AP39" i="3"/>
  <c r="AS41" i="3"/>
  <c r="AS42" i="3"/>
  <c r="AS45" i="3"/>
  <c r="AS47" i="3"/>
  <c r="AS48" i="3"/>
  <c r="AS49" i="3"/>
  <c r="AS50" i="3"/>
  <c r="AS51" i="3"/>
  <c r="AS52" i="3"/>
  <c r="AS53" i="3"/>
  <c r="AS54" i="3"/>
  <c r="AS55" i="3"/>
  <c r="AS57" i="3"/>
  <c r="AS58" i="3"/>
  <c r="AS60" i="3"/>
  <c r="AV41" i="3"/>
  <c r="AV45" i="3"/>
  <c r="AV46" i="3"/>
  <c r="AV47" i="3"/>
  <c r="AV48" i="3"/>
  <c r="AV50" i="3"/>
  <c r="AV51" i="3"/>
  <c r="AV52" i="3"/>
  <c r="AV53" i="3"/>
  <c r="AV54" i="3"/>
  <c r="AV55" i="3"/>
  <c r="AV56" i="3"/>
  <c r="AV57" i="3"/>
  <c r="AV60" i="3"/>
  <c r="AV39" i="3"/>
  <c r="AV8" i="3"/>
  <c r="AP8" i="3"/>
  <c r="AM8" i="3"/>
  <c r="AJ8" i="3"/>
  <c r="AG8" i="3"/>
  <c r="AD8" i="3"/>
  <c r="AA8" i="3"/>
  <c r="X88" i="3"/>
  <c r="X90" i="3"/>
  <c r="X91" i="3"/>
  <c r="X94" i="3"/>
  <c r="X96" i="3"/>
  <c r="X98" i="3"/>
  <c r="X99" i="3"/>
  <c r="X101" i="3"/>
  <c r="U88" i="3"/>
  <c r="U90" i="3"/>
  <c r="U91" i="3"/>
  <c r="U94" i="3"/>
  <c r="U96" i="3"/>
  <c r="U97" i="3"/>
  <c r="U99" i="3"/>
  <c r="U101" i="3"/>
  <c r="U86" i="3"/>
  <c r="I104" i="3"/>
  <c r="L104" i="3"/>
  <c r="O104" i="3"/>
  <c r="R104" i="3"/>
  <c r="X69" i="3"/>
  <c r="X74" i="3"/>
  <c r="X75" i="3"/>
  <c r="X76" i="3"/>
  <c r="X78" i="3"/>
  <c r="U69" i="3"/>
  <c r="U74" i="3"/>
  <c r="U75" i="3"/>
  <c r="U76" i="3"/>
  <c r="U78" i="3"/>
  <c r="R66" i="3"/>
  <c r="O66" i="3"/>
  <c r="R67" i="3"/>
  <c r="R68" i="3"/>
  <c r="R69" i="3"/>
  <c r="R70" i="3"/>
  <c r="R71" i="3"/>
  <c r="R72" i="3"/>
  <c r="R74" i="3"/>
  <c r="R75" i="3"/>
  <c r="R76" i="3"/>
  <c r="R77" i="3"/>
  <c r="R78" i="3"/>
  <c r="R79" i="3"/>
  <c r="R80" i="3"/>
  <c r="O67" i="3"/>
  <c r="O69" i="3"/>
  <c r="O72" i="3"/>
  <c r="O73" i="3"/>
  <c r="O75" i="3"/>
  <c r="O77" i="3"/>
  <c r="O78" i="3"/>
  <c r="O79" i="3"/>
  <c r="O80" i="3"/>
  <c r="L67" i="3"/>
  <c r="L68" i="3"/>
  <c r="L69" i="3"/>
  <c r="L70" i="3"/>
  <c r="L71" i="3"/>
  <c r="L72" i="3"/>
  <c r="L73" i="3"/>
  <c r="L74" i="3"/>
  <c r="L75" i="3"/>
  <c r="L76" i="3"/>
  <c r="L78" i="3"/>
  <c r="L79" i="3"/>
  <c r="L80" i="3"/>
  <c r="L66" i="3"/>
  <c r="I67" i="3"/>
  <c r="I68" i="3"/>
  <c r="I69" i="3"/>
  <c r="I71" i="3"/>
  <c r="I72" i="3"/>
  <c r="I74" i="3"/>
  <c r="I75" i="3"/>
  <c r="I76" i="3"/>
  <c r="I78" i="3"/>
  <c r="I79" i="3"/>
  <c r="I80" i="3"/>
  <c r="X40" i="3"/>
  <c r="X45" i="3"/>
  <c r="X46" i="3"/>
  <c r="X48" i="3"/>
  <c r="X50" i="3"/>
  <c r="X52" i="3"/>
  <c r="X57" i="3"/>
  <c r="U40" i="3"/>
  <c r="U46" i="3"/>
  <c r="U48" i="3"/>
  <c r="U50" i="3"/>
  <c r="U52" i="3"/>
  <c r="U57" i="3"/>
  <c r="Z8" i="2"/>
  <c r="Z9" i="2"/>
  <c r="Z10" i="2"/>
  <c r="Z11" i="2"/>
  <c r="Z12" i="2"/>
  <c r="Z13" i="2"/>
  <c r="Z14" i="2"/>
  <c r="Z15" i="2"/>
  <c r="Z16" i="2"/>
  <c r="Z17" i="2"/>
  <c r="Z18" i="2"/>
  <c r="Z19" i="2"/>
  <c r="Z20" i="2"/>
  <c r="AA58" i="2"/>
  <c r="P58" i="2" s="1"/>
  <c r="AA66" i="2"/>
  <c r="P66" i="2" s="1"/>
  <c r="X93" i="3"/>
  <c r="U93" i="3"/>
  <c r="U67" i="3"/>
  <c r="X53" i="3"/>
  <c r="X39" i="3"/>
  <c r="U47" i="3"/>
  <c r="X73" i="3"/>
  <c r="U49" i="3"/>
  <c r="X92" i="3"/>
  <c r="X100" i="3"/>
  <c r="U92" i="3"/>
  <c r="U100" i="3"/>
  <c r="X44" i="3"/>
  <c r="U54" i="3"/>
  <c r="X72" i="3"/>
  <c r="X80" i="3"/>
  <c r="U66" i="3"/>
  <c r="O71" i="3"/>
  <c r="X43" i="3"/>
  <c r="X59" i="3"/>
  <c r="U45" i="3"/>
  <c r="U53" i="3"/>
  <c r="U39" i="3"/>
  <c r="X42" i="3"/>
  <c r="U44" i="3"/>
  <c r="U98" i="3"/>
  <c r="X71" i="3"/>
  <c r="X79" i="3"/>
  <c r="U72" i="3"/>
  <c r="U80" i="3"/>
  <c r="O70" i="3"/>
  <c r="I73" i="3"/>
  <c r="X58" i="3"/>
  <c r="X89" i="3"/>
  <c r="X97" i="3"/>
  <c r="U89" i="3"/>
  <c r="X70" i="3"/>
  <c r="U71" i="3"/>
  <c r="U79" i="3"/>
  <c r="X41" i="3"/>
  <c r="X49" i="3"/>
  <c r="U43" i="3"/>
  <c r="U51" i="3"/>
  <c r="U70" i="3"/>
  <c r="U8" i="3"/>
  <c r="O68" i="3"/>
  <c r="O76" i="3"/>
  <c r="F76" i="3" s="1"/>
  <c r="X56" i="3"/>
  <c r="U42" i="3"/>
  <c r="U58" i="3"/>
  <c r="X47" i="3"/>
  <c r="X77" i="3"/>
  <c r="X87" i="3"/>
  <c r="X95" i="3"/>
  <c r="U87" i="3"/>
  <c r="U95" i="3"/>
  <c r="X68" i="3"/>
  <c r="U77" i="3"/>
  <c r="X8" i="3"/>
  <c r="R73" i="3"/>
  <c r="L77" i="3"/>
  <c r="I70" i="3"/>
  <c r="U41" i="3"/>
  <c r="X104" i="3"/>
  <c r="X67" i="3"/>
  <c r="U68" i="3"/>
  <c r="I66" i="3"/>
  <c r="O74" i="3"/>
  <c r="F74" i="3" s="1"/>
  <c r="I77" i="3"/>
  <c r="X54" i="3"/>
  <c r="U56" i="3"/>
  <c r="X66" i="3"/>
  <c r="AJ89" i="3"/>
  <c r="AJ94" i="3"/>
  <c r="AJ87" i="3"/>
  <c r="AG89" i="3"/>
  <c r="AJ77" i="3"/>
  <c r="AJ67" i="3"/>
  <c r="AJ68" i="3"/>
  <c r="AJ71" i="3"/>
  <c r="AG68" i="3"/>
  <c r="F68" i="3" s="1"/>
  <c r="AJ47" i="3"/>
  <c r="AJ54" i="3"/>
  <c r="AJ40" i="3"/>
  <c r="AJ56" i="3"/>
  <c r="AJ41" i="3"/>
  <c r="AJ44" i="3"/>
  <c r="AG44" i="3"/>
  <c r="U158" i="3"/>
  <c r="X158" i="3"/>
  <c r="X138" i="3"/>
  <c r="U138" i="3"/>
  <c r="AV87" i="3"/>
  <c r="AV94" i="3"/>
  <c r="AS94" i="3"/>
  <c r="AS101" i="3"/>
  <c r="AV79" i="3"/>
  <c r="AV70" i="3"/>
  <c r="AS66" i="3"/>
  <c r="AS68" i="3"/>
  <c r="AS43" i="3"/>
  <c r="AV43" i="3"/>
  <c r="AV42" i="3"/>
  <c r="AV58" i="3"/>
  <c r="AV49" i="3"/>
  <c r="AV44" i="3"/>
  <c r="AS44" i="3"/>
  <c r="AS39" i="3"/>
  <c r="AS46" i="3"/>
  <c r="AS56" i="3"/>
  <c r="AS40" i="3"/>
  <c r="AV40" i="3"/>
  <c r="AS8" i="3"/>
  <c r="F158" i="3" l="1"/>
  <c r="F89" i="3"/>
  <c r="F67" i="3"/>
  <c r="F73" i="3"/>
  <c r="F77" i="3"/>
  <c r="F54" i="3"/>
  <c r="F41" i="3"/>
  <c r="F71" i="3"/>
  <c r="F104" i="3"/>
  <c r="F97" i="3"/>
  <c r="F98" i="3"/>
  <c r="F39" i="3"/>
  <c r="F53" i="3"/>
  <c r="F45" i="3"/>
  <c r="F66" i="3"/>
  <c r="F80" i="3"/>
  <c r="F72" i="3"/>
  <c r="J164" i="2"/>
  <c r="K164" i="2"/>
  <c r="Y164" i="2"/>
  <c r="Z164" i="2" s="1"/>
  <c r="T164" i="2"/>
  <c r="O164" i="2"/>
  <c r="T111" i="2"/>
  <c r="U111" i="2" s="1"/>
  <c r="T112" i="2"/>
  <c r="T113" i="2"/>
  <c r="U113" i="2" s="1"/>
  <c r="T114" i="2"/>
  <c r="U114" i="2" s="1"/>
  <c r="T115" i="2"/>
  <c r="T116" i="2"/>
  <c r="T117" i="2"/>
  <c r="T118" i="2"/>
  <c r="U118" i="2" s="1"/>
  <c r="T119" i="2"/>
  <c r="U119" i="2" s="1"/>
  <c r="AW102" i="9"/>
  <c r="AN102" i="9"/>
  <c r="AE102" i="9"/>
  <c r="V102" i="9"/>
  <c r="M102" i="9"/>
  <c r="F102" i="9"/>
  <c r="BO102" i="9"/>
  <c r="BX102" i="9"/>
  <c r="Y93" i="2"/>
  <c r="Z93" i="2" s="1"/>
  <c r="O93" i="2"/>
  <c r="AA93" i="2" s="1"/>
  <c r="J93" i="2"/>
  <c r="K93" i="2"/>
  <c r="T93" i="2"/>
  <c r="O112" i="2"/>
  <c r="P112" i="2" s="1"/>
  <c r="O135" i="2"/>
  <c r="AW91" i="9"/>
  <c r="BF50" i="9"/>
  <c r="S39" i="6"/>
  <c r="L39" i="6"/>
  <c r="Z39" i="6"/>
  <c r="AG39" i="6"/>
  <c r="AN39" i="6"/>
  <c r="AU39" i="6"/>
  <c r="BF7" i="9"/>
  <c r="X12" i="3"/>
  <c r="U11" i="3"/>
  <c r="X11" i="3"/>
  <c r="X9" i="3"/>
  <c r="U9" i="3"/>
  <c r="U28" i="3"/>
  <c r="U10" i="3"/>
  <c r="M100" i="9" l="1"/>
  <c r="M99" i="9"/>
  <c r="V100" i="9"/>
  <c r="V99" i="9"/>
  <c r="AE100" i="9"/>
  <c r="AE99" i="9"/>
  <c r="AN100" i="9"/>
  <c r="AN99" i="9"/>
  <c r="AW100" i="9"/>
  <c r="AW99" i="9"/>
  <c r="BF100" i="9"/>
  <c r="BF99" i="9"/>
  <c r="BX100" i="9"/>
  <c r="BX99" i="9"/>
  <c r="BO99" i="9"/>
  <c r="BO100" i="9"/>
  <c r="F99" i="9"/>
  <c r="F100" i="9"/>
  <c r="L33" i="6"/>
  <c r="AN12" i="9" l="1"/>
  <c r="S33" i="6"/>
  <c r="F51" i="9"/>
  <c r="F54" i="9"/>
  <c r="F49" i="9"/>
  <c r="AE128" i="9"/>
  <c r="AE129" i="9"/>
  <c r="AE130" i="9"/>
  <c r="AE127" i="9"/>
  <c r="AE108" i="9"/>
  <c r="AE109" i="9"/>
  <c r="AE110" i="9"/>
  <c r="AE111" i="9"/>
  <c r="AE112" i="9"/>
  <c r="AE113" i="9"/>
  <c r="AE114" i="9"/>
  <c r="AE115" i="9"/>
  <c r="AE116" i="9"/>
  <c r="AE117" i="9"/>
  <c r="AE119" i="9"/>
  <c r="AE120" i="9"/>
  <c r="AE122" i="9"/>
  <c r="AE107" i="9"/>
  <c r="AE77" i="9"/>
  <c r="AE78" i="9"/>
  <c r="AE79" i="9"/>
  <c r="AE80" i="9"/>
  <c r="AE81" i="9"/>
  <c r="AE82" i="9"/>
  <c r="AE83" i="9"/>
  <c r="AE84" i="9"/>
  <c r="AE85" i="9"/>
  <c r="AE86" i="9"/>
  <c r="AE87" i="9"/>
  <c r="AE88" i="9"/>
  <c r="AE89" i="9"/>
  <c r="AE90" i="9"/>
  <c r="AE91" i="9"/>
  <c r="AE92" i="9"/>
  <c r="AE93" i="9"/>
  <c r="AE94" i="9"/>
  <c r="AE95" i="9"/>
  <c r="AE96" i="9"/>
  <c r="AE97" i="9"/>
  <c r="AE98" i="9"/>
  <c r="AE76" i="9"/>
  <c r="AE47" i="9"/>
  <c r="AE48" i="9"/>
  <c r="AE49" i="9"/>
  <c r="AE50" i="9"/>
  <c r="AE51" i="9"/>
  <c r="AE52" i="9"/>
  <c r="AE53" i="9"/>
  <c r="AE54" i="9"/>
  <c r="AE55" i="9"/>
  <c r="AE56" i="9"/>
  <c r="AE46" i="9"/>
  <c r="AE63" i="9"/>
  <c r="AE64" i="9"/>
  <c r="AE65" i="9"/>
  <c r="AE66" i="9"/>
  <c r="AE67" i="9"/>
  <c r="AE68" i="9"/>
  <c r="AE69" i="9"/>
  <c r="AE70" i="9"/>
  <c r="AE62" i="9"/>
  <c r="R111" i="3" l="1"/>
  <c r="R112" i="3"/>
  <c r="R114" i="3"/>
  <c r="R115" i="3"/>
  <c r="R118" i="3"/>
  <c r="R119" i="3"/>
  <c r="R120" i="3"/>
  <c r="R121" i="3"/>
  <c r="R122" i="3"/>
  <c r="R123" i="3"/>
  <c r="R125" i="3"/>
  <c r="R127" i="3"/>
  <c r="R128" i="3"/>
  <c r="R129" i="3"/>
  <c r="R132" i="3"/>
  <c r="O111" i="3"/>
  <c r="O112" i="3"/>
  <c r="O114" i="3"/>
  <c r="O115" i="3"/>
  <c r="O118" i="3"/>
  <c r="O119" i="3"/>
  <c r="O121" i="3"/>
  <c r="O122" i="3"/>
  <c r="O123" i="3"/>
  <c r="O124" i="3"/>
  <c r="O126" i="3"/>
  <c r="O127" i="3"/>
  <c r="O128" i="3"/>
  <c r="O129" i="3"/>
  <c r="O110" i="3"/>
  <c r="R87" i="3"/>
  <c r="R88" i="3"/>
  <c r="R89" i="3"/>
  <c r="R90" i="3"/>
  <c r="R91" i="3"/>
  <c r="R93" i="3"/>
  <c r="R96" i="3"/>
  <c r="R97" i="3"/>
  <c r="R98" i="3"/>
  <c r="R99" i="3"/>
  <c r="O87" i="3"/>
  <c r="O88" i="3"/>
  <c r="O90" i="3"/>
  <c r="O91" i="3"/>
  <c r="O92" i="3"/>
  <c r="O95" i="3"/>
  <c r="O97" i="3"/>
  <c r="O98" i="3"/>
  <c r="O99" i="3"/>
  <c r="O101" i="3"/>
  <c r="R40" i="3"/>
  <c r="R41" i="3"/>
  <c r="R42" i="3"/>
  <c r="R43" i="3"/>
  <c r="R44" i="3"/>
  <c r="R45" i="3"/>
  <c r="R47" i="3"/>
  <c r="R49" i="3"/>
  <c r="R50" i="3"/>
  <c r="R51" i="3"/>
  <c r="R52" i="3"/>
  <c r="R53" i="3"/>
  <c r="R54" i="3"/>
  <c r="R55" i="3"/>
  <c r="R56" i="3"/>
  <c r="R57" i="3"/>
  <c r="R59" i="3"/>
  <c r="R60" i="3"/>
  <c r="R39" i="3"/>
  <c r="O41" i="3"/>
  <c r="O42" i="3"/>
  <c r="O43" i="3"/>
  <c r="O44" i="3"/>
  <c r="O45" i="3"/>
  <c r="O46" i="3"/>
  <c r="O47" i="3"/>
  <c r="O48" i="3"/>
  <c r="O50" i="3"/>
  <c r="O52" i="3"/>
  <c r="O53" i="3"/>
  <c r="O54" i="3"/>
  <c r="O55" i="3"/>
  <c r="O56" i="3"/>
  <c r="O57" i="3"/>
  <c r="O60" i="3"/>
  <c r="O39" i="3"/>
  <c r="I40" i="3"/>
  <c r="L40" i="3"/>
  <c r="J160" i="2"/>
  <c r="J161" i="2"/>
  <c r="J162" i="2"/>
  <c r="J163" i="2"/>
  <c r="L100" i="3"/>
  <c r="L101" i="3"/>
  <c r="I100" i="3"/>
  <c r="I101" i="3"/>
  <c r="L9" i="3"/>
  <c r="L12" i="3"/>
  <c r="T143" i="2"/>
  <c r="U143" i="2" s="1"/>
  <c r="T142" i="2"/>
  <c r="U142" i="2" s="1"/>
  <c r="T141" i="2"/>
  <c r="U141" i="2" s="1"/>
  <c r="T140" i="2"/>
  <c r="U140" i="2" s="1"/>
  <c r="O143" i="2"/>
  <c r="P143" i="2" s="1"/>
  <c r="O142" i="2"/>
  <c r="P142" i="2" s="1"/>
  <c r="O141" i="2"/>
  <c r="P141" i="2" s="1"/>
  <c r="O140" i="2"/>
  <c r="P140" i="2" s="1"/>
  <c r="J143" i="2"/>
  <c r="J142" i="2"/>
  <c r="J141" i="2"/>
  <c r="Y141" i="2"/>
  <c r="Z141" i="2" s="1"/>
  <c r="Y142" i="2"/>
  <c r="Z142" i="2" s="1"/>
  <c r="Y143" i="2"/>
  <c r="Z143" i="2" s="1"/>
  <c r="K142" i="2"/>
  <c r="K143" i="2"/>
  <c r="K141" i="2"/>
  <c r="T92" i="2"/>
  <c r="T91" i="2"/>
  <c r="U91" i="2" s="1"/>
  <c r="O92" i="2"/>
  <c r="AA92" i="2" s="1"/>
  <c r="P92" i="2" s="1"/>
  <c r="O80" i="2"/>
  <c r="AA80" i="2" s="1"/>
  <c r="O91" i="2"/>
  <c r="AA91" i="2" s="1"/>
  <c r="P91" i="2" s="1"/>
  <c r="Y92" i="2"/>
  <c r="Z92" i="2" s="1"/>
  <c r="Y91" i="2"/>
  <c r="Z91" i="2" s="1"/>
  <c r="K91" i="2"/>
  <c r="K92" i="2"/>
  <c r="J91" i="2"/>
  <c r="J92" i="2"/>
  <c r="AU32" i="6"/>
  <c r="AU31" i="6"/>
  <c r="AN32" i="6"/>
  <c r="AN31" i="6"/>
  <c r="AG32" i="6"/>
  <c r="AG31" i="6"/>
  <c r="Z31" i="6"/>
  <c r="S32" i="6"/>
  <c r="S31" i="6"/>
  <c r="L31" i="6"/>
  <c r="L32" i="6"/>
  <c r="BX57" i="9"/>
  <c r="BX56" i="9"/>
  <c r="BX55" i="9"/>
  <c r="BX54" i="9"/>
  <c r="BO57" i="9"/>
  <c r="BO56" i="9"/>
  <c r="BO55" i="9"/>
  <c r="BO54" i="9"/>
  <c r="BF57" i="9"/>
  <c r="BF56" i="9"/>
  <c r="AW57" i="9"/>
  <c r="AW56" i="9"/>
  <c r="AW54" i="9"/>
  <c r="AN57" i="9"/>
  <c r="AN56" i="9"/>
  <c r="AN54" i="9"/>
  <c r="V57" i="9"/>
  <c r="M57" i="9"/>
  <c r="BX70" i="9"/>
  <c r="BO70" i="9"/>
  <c r="BF70" i="9"/>
  <c r="AW70" i="9"/>
  <c r="AN70" i="9"/>
  <c r="V70" i="9"/>
  <c r="M70" i="9"/>
  <c r="M98" i="9"/>
  <c r="M97" i="9"/>
  <c r="V98" i="9"/>
  <c r="V97" i="9"/>
  <c r="AN98" i="9"/>
  <c r="AN97" i="9"/>
  <c r="AW98" i="9"/>
  <c r="AW97" i="9"/>
  <c r="BF97" i="9"/>
  <c r="BF98" i="9"/>
  <c r="BO95" i="9"/>
  <c r="BO96" i="9"/>
  <c r="BO97" i="9"/>
  <c r="BO98" i="9"/>
  <c r="BX97" i="9"/>
  <c r="BX98" i="9"/>
  <c r="I152" i="3"/>
  <c r="L152" i="3"/>
  <c r="AD152" i="3"/>
  <c r="O152" i="3"/>
  <c r="R152" i="3"/>
  <c r="U152" i="3"/>
  <c r="X152" i="3"/>
  <c r="AG152" i="3"/>
  <c r="AJ152" i="3"/>
  <c r="AM152" i="3"/>
  <c r="AP152" i="3"/>
  <c r="AS152" i="3"/>
  <c r="AV152" i="3"/>
  <c r="I149" i="3"/>
  <c r="L149" i="3"/>
  <c r="AA149" i="3"/>
  <c r="AD149" i="3"/>
  <c r="O149" i="3"/>
  <c r="R149" i="3"/>
  <c r="X150" i="3"/>
  <c r="AG149" i="3"/>
  <c r="AJ149" i="3"/>
  <c r="AM149" i="3"/>
  <c r="AP149" i="3"/>
  <c r="AS149" i="3"/>
  <c r="AV149" i="3"/>
  <c r="I127" i="3"/>
  <c r="L127" i="3"/>
  <c r="R124" i="3"/>
  <c r="O120" i="3"/>
  <c r="F120" i="3" s="1"/>
  <c r="R58" i="3"/>
  <c r="O40" i="3"/>
  <c r="O96" i="3"/>
  <c r="F96" i="3" s="1"/>
  <c r="R86" i="3"/>
  <c r="R113" i="3"/>
  <c r="R48" i="3"/>
  <c r="O51" i="3"/>
  <c r="F51" i="3" s="1"/>
  <c r="O59" i="3"/>
  <c r="R95" i="3"/>
  <c r="O116" i="3"/>
  <c r="F116" i="3" s="1"/>
  <c r="O94" i="3"/>
  <c r="O86" i="3"/>
  <c r="F86" i="3" s="1"/>
  <c r="O58" i="3"/>
  <c r="R100" i="3"/>
  <c r="O93" i="3"/>
  <c r="F93" i="3" s="1"/>
  <c r="R46" i="3"/>
  <c r="O49" i="3"/>
  <c r="R92" i="3"/>
  <c r="O100" i="3"/>
  <c r="F100" i="3" s="1"/>
  <c r="R126" i="3"/>
  <c r="O113" i="3"/>
  <c r="F113" i="3" s="1"/>
  <c r="O132" i="3"/>
  <c r="R94" i="3"/>
  <c r="R116" i="3"/>
  <c r="R110" i="3"/>
  <c r="F59" i="3" l="1"/>
  <c r="AD127" i="3"/>
  <c r="AG127" i="3"/>
  <c r="AJ127" i="3"/>
  <c r="AM127" i="3"/>
  <c r="AP127" i="3"/>
  <c r="AS127" i="3"/>
  <c r="AV127" i="3"/>
  <c r="I128" i="3"/>
  <c r="L128" i="3"/>
  <c r="AD128" i="3" l="1"/>
  <c r="AG128" i="3"/>
  <c r="AJ128" i="3"/>
  <c r="AM128" i="3"/>
  <c r="AP128" i="3"/>
  <c r="AS128" i="3"/>
  <c r="AV128" i="3"/>
  <c r="I129" i="3"/>
  <c r="L129" i="3"/>
  <c r="AD129" i="3" l="1"/>
  <c r="AG129" i="3"/>
  <c r="AJ129" i="3"/>
  <c r="AM129" i="3"/>
  <c r="AP129" i="3"/>
  <c r="AS129" i="3"/>
  <c r="AV129" i="3"/>
  <c r="I132" i="3"/>
  <c r="L132" i="3"/>
  <c r="AD132" i="3" l="1"/>
  <c r="AG132" i="3"/>
  <c r="AJ132" i="3"/>
  <c r="AM132" i="3"/>
  <c r="AP132" i="3"/>
  <c r="AS132" i="3"/>
  <c r="L58" i="3" l="1"/>
  <c r="L59" i="3"/>
  <c r="L60" i="3"/>
  <c r="I58" i="3"/>
  <c r="I59" i="3"/>
  <c r="I60" i="3"/>
  <c r="F91" i="2"/>
  <c r="F31" i="6"/>
  <c r="F32" i="6"/>
  <c r="F97" i="9"/>
  <c r="F98" i="9"/>
  <c r="F70" i="9"/>
  <c r="AE57" i="9"/>
  <c r="M11" i="9"/>
  <c r="M56" i="9"/>
  <c r="V56" i="9"/>
  <c r="M55" i="9"/>
  <c r="V55" i="9"/>
  <c r="F128" i="9"/>
  <c r="F129" i="9"/>
  <c r="F132" i="9"/>
  <c r="F133" i="9"/>
  <c r="F134" i="9"/>
  <c r="F108" i="9"/>
  <c r="F109" i="9"/>
  <c r="F110" i="9"/>
  <c r="F111" i="9"/>
  <c r="F112" i="9"/>
  <c r="F113" i="9"/>
  <c r="F114" i="9"/>
  <c r="F115" i="9"/>
  <c r="F119" i="9"/>
  <c r="F120" i="9"/>
  <c r="F107" i="9"/>
  <c r="F77" i="9"/>
  <c r="F78" i="9"/>
  <c r="F80" i="9"/>
  <c r="F82" i="9"/>
  <c r="F83" i="9"/>
  <c r="F84" i="9"/>
  <c r="F85" i="9"/>
  <c r="F87" i="9"/>
  <c r="F92" i="9"/>
  <c r="F93" i="9"/>
  <c r="F94" i="9"/>
  <c r="F95" i="9"/>
  <c r="F76" i="9"/>
  <c r="F65" i="9"/>
  <c r="F66" i="9"/>
  <c r="F68" i="9"/>
  <c r="F44" i="9"/>
  <c r="F45" i="9"/>
  <c r="F43" i="9"/>
  <c r="F36" i="9"/>
  <c r="F37" i="9"/>
  <c r="F38" i="9"/>
  <c r="F23" i="9"/>
  <c r="F25" i="9"/>
  <c r="F26" i="9"/>
  <c r="F27" i="9"/>
  <c r="F28" i="9"/>
  <c r="F29" i="9"/>
  <c r="F30" i="9"/>
  <c r="F21" i="9"/>
  <c r="F9" i="9"/>
  <c r="F11" i="9"/>
  <c r="F13" i="9"/>
  <c r="F14" i="9"/>
  <c r="F15" i="9"/>
  <c r="F16" i="9"/>
  <c r="F8" i="9"/>
  <c r="M69" i="9"/>
  <c r="M76" i="9"/>
  <c r="M77" i="9"/>
  <c r="M78" i="9"/>
  <c r="M79" i="9"/>
  <c r="M80" i="9"/>
  <c r="M81" i="9"/>
  <c r="M82" i="9"/>
  <c r="M83" i="9"/>
  <c r="M84" i="9"/>
  <c r="M85" i="9"/>
  <c r="M86" i="9"/>
  <c r="M87" i="9"/>
  <c r="M88" i="9"/>
  <c r="M89" i="9"/>
  <c r="M90" i="9"/>
  <c r="M91" i="9"/>
  <c r="M92" i="9"/>
  <c r="M93" i="9"/>
  <c r="M94" i="9"/>
  <c r="M95" i="9"/>
  <c r="M96" i="9"/>
  <c r="M48" i="9"/>
  <c r="M49" i="9"/>
  <c r="M50" i="9"/>
  <c r="M51" i="9"/>
  <c r="M52" i="9"/>
  <c r="M53" i="9"/>
  <c r="M54" i="9"/>
  <c r="M43" i="9"/>
  <c r="M44" i="9"/>
  <c r="M45" i="9"/>
  <c r="M46" i="9"/>
  <c r="M47" i="9"/>
  <c r="L54" i="3" l="1"/>
  <c r="I54" i="3"/>
  <c r="BX134" i="9"/>
  <c r="BX133" i="9"/>
  <c r="BX132" i="9"/>
  <c r="BX131" i="9"/>
  <c r="BX130" i="9"/>
  <c r="BX129" i="9"/>
  <c r="BX128" i="9"/>
  <c r="BX127" i="9"/>
  <c r="BO134" i="9"/>
  <c r="BO133" i="9"/>
  <c r="BO132" i="9"/>
  <c r="BO131" i="9"/>
  <c r="BO130" i="9"/>
  <c r="BO129" i="9"/>
  <c r="BO128" i="9"/>
  <c r="BO127" i="9"/>
  <c r="BF134" i="9"/>
  <c r="BF133" i="9"/>
  <c r="BF132" i="9"/>
  <c r="BF130" i="9"/>
  <c r="BF129" i="9"/>
  <c r="BF128" i="9"/>
  <c r="BF127" i="9"/>
  <c r="AW134" i="9"/>
  <c r="AW133" i="9"/>
  <c r="AW132" i="9"/>
  <c r="AW131" i="9"/>
  <c r="AW130" i="9"/>
  <c r="AW129" i="9"/>
  <c r="AW128" i="9"/>
  <c r="AW127" i="9"/>
  <c r="AN134" i="9"/>
  <c r="AN133" i="9"/>
  <c r="AN132" i="9"/>
  <c r="AN131" i="9"/>
  <c r="AN130" i="9"/>
  <c r="AN129" i="9"/>
  <c r="AN128" i="9"/>
  <c r="AN127" i="9"/>
  <c r="AE134" i="9"/>
  <c r="AE133" i="9"/>
  <c r="AE132" i="9"/>
  <c r="AE131" i="9"/>
  <c r="V134" i="9"/>
  <c r="V133" i="9"/>
  <c r="V132" i="9"/>
  <c r="V131" i="9"/>
  <c r="V130" i="9"/>
  <c r="V129" i="9"/>
  <c r="V128" i="9"/>
  <c r="V127" i="9"/>
  <c r="M128" i="9"/>
  <c r="M129" i="9"/>
  <c r="M130" i="9"/>
  <c r="M131" i="9"/>
  <c r="M132" i="9"/>
  <c r="M133" i="9"/>
  <c r="M134" i="9"/>
  <c r="BX69" i="9"/>
  <c r="BX68" i="9"/>
  <c r="BX67" i="9"/>
  <c r="BX66" i="9"/>
  <c r="BX65" i="9"/>
  <c r="BX64" i="9"/>
  <c r="BX63" i="9"/>
  <c r="BX62" i="9"/>
  <c r="BO69" i="9"/>
  <c r="BO68" i="9"/>
  <c r="BO67" i="9"/>
  <c r="BO66" i="9"/>
  <c r="BO65" i="9"/>
  <c r="BO64" i="9"/>
  <c r="BO63" i="9"/>
  <c r="BF68" i="9"/>
  <c r="BF67" i="9"/>
  <c r="BF66" i="9"/>
  <c r="BF65" i="9"/>
  <c r="BF64" i="9"/>
  <c r="BF63" i="9"/>
  <c r="AW69" i="9"/>
  <c r="AW68" i="9"/>
  <c r="AW67" i="9"/>
  <c r="AW66" i="9"/>
  <c r="AW65" i="9"/>
  <c r="AW64" i="9"/>
  <c r="AW63" i="9"/>
  <c r="AW62" i="9"/>
  <c r="AN69" i="9"/>
  <c r="AN68" i="9"/>
  <c r="AN67" i="9"/>
  <c r="AN66" i="9"/>
  <c r="AN65" i="9"/>
  <c r="AN64" i="9"/>
  <c r="AN63" i="9"/>
  <c r="AN62" i="9"/>
  <c r="V69" i="9"/>
  <c r="V68" i="9"/>
  <c r="V67" i="9"/>
  <c r="V66" i="9"/>
  <c r="V65" i="9"/>
  <c r="V64" i="9"/>
  <c r="V63" i="9"/>
  <c r="V62" i="9"/>
  <c r="M64" i="9"/>
  <c r="M65" i="9"/>
  <c r="M66" i="9"/>
  <c r="M67" i="9"/>
  <c r="M68" i="9"/>
  <c r="BX53" i="9"/>
  <c r="BX52" i="9"/>
  <c r="BX51" i="9"/>
  <c r="BX50" i="9"/>
  <c r="BX49" i="9"/>
  <c r="BX48" i="9"/>
  <c r="BX47" i="9"/>
  <c r="BX46" i="9"/>
  <c r="BX45" i="9"/>
  <c r="BX44" i="9"/>
  <c r="BX43" i="9"/>
  <c r="BO53" i="9"/>
  <c r="BO52" i="9"/>
  <c r="BO51" i="9"/>
  <c r="BO50" i="9"/>
  <c r="BO49" i="9"/>
  <c r="BO48" i="9"/>
  <c r="BO47" i="9"/>
  <c r="BO46" i="9"/>
  <c r="BO45" i="9"/>
  <c r="BO44" i="9"/>
  <c r="BO43" i="9"/>
  <c r="BF53" i="9"/>
  <c r="BF52" i="9"/>
  <c r="BF51" i="9"/>
  <c r="BF49" i="9"/>
  <c r="BF48" i="9"/>
  <c r="BF46" i="9"/>
  <c r="BF45" i="9"/>
  <c r="BF44" i="9"/>
  <c r="BF43" i="9"/>
  <c r="AW53" i="9"/>
  <c r="AW52" i="9"/>
  <c r="AW51" i="9"/>
  <c r="AW50" i="9"/>
  <c r="AW49" i="9"/>
  <c r="AW48" i="9"/>
  <c r="AW47" i="9"/>
  <c r="AW46" i="9"/>
  <c r="AW45" i="9"/>
  <c r="AW44" i="9"/>
  <c r="AW43" i="9"/>
  <c r="AN53" i="9"/>
  <c r="AN52" i="9"/>
  <c r="AN51" i="9"/>
  <c r="AN50" i="9"/>
  <c r="AN49" i="9"/>
  <c r="AN48" i="9"/>
  <c r="AN47" i="9"/>
  <c r="AN46" i="9"/>
  <c r="AN45" i="9"/>
  <c r="AN44" i="9"/>
  <c r="AN43" i="9"/>
  <c r="AE45" i="9"/>
  <c r="AE44" i="9"/>
  <c r="AE43" i="9"/>
  <c r="V54" i="9"/>
  <c r="V53" i="9"/>
  <c r="V52" i="9"/>
  <c r="V50" i="9"/>
  <c r="V49" i="9"/>
  <c r="V48" i="9"/>
  <c r="V47" i="9"/>
  <c r="V46" i="9"/>
  <c r="V45" i="9"/>
  <c r="V44" i="9"/>
  <c r="V43" i="9"/>
  <c r="L52" i="3"/>
  <c r="I52" i="3"/>
  <c r="T160" i="2"/>
  <c r="U160" i="2" s="1"/>
  <c r="O160" i="2"/>
  <c r="P160" i="2" s="1"/>
  <c r="Y160" i="2"/>
  <c r="Z160" i="2" s="1"/>
  <c r="K160" i="2"/>
  <c r="T133" i="2"/>
  <c r="O133" i="2"/>
  <c r="Y133" i="2"/>
  <c r="Z133" i="2" s="1"/>
  <c r="K133" i="2"/>
  <c r="J133" i="2"/>
  <c r="T85" i="2"/>
  <c r="O85" i="2"/>
  <c r="AA85" i="2" s="1"/>
  <c r="Y85" i="2"/>
  <c r="Z85" i="2" s="1"/>
  <c r="K85" i="2"/>
  <c r="J85" i="2"/>
  <c r="AU26" i="6"/>
  <c r="AN26" i="6"/>
  <c r="AG26" i="6"/>
  <c r="Z26" i="6"/>
  <c r="S26" i="6"/>
  <c r="L26" i="6"/>
  <c r="AU25" i="6"/>
  <c r="AN25" i="6"/>
  <c r="AG25" i="6"/>
  <c r="Z25" i="6"/>
  <c r="S25" i="6"/>
  <c r="L25" i="6"/>
  <c r="L53" i="3"/>
  <c r="I53" i="3"/>
  <c r="M120" i="9"/>
  <c r="V120" i="9"/>
  <c r="AN120" i="9"/>
  <c r="AW120" i="9"/>
  <c r="BF120" i="9"/>
  <c r="BO120" i="9"/>
  <c r="BX120" i="9"/>
  <c r="AV125" i="3"/>
  <c r="AS125" i="3"/>
  <c r="AP125" i="3"/>
  <c r="AM125" i="3"/>
  <c r="AJ125" i="3"/>
  <c r="AG125" i="3"/>
  <c r="AD125" i="3"/>
  <c r="L125" i="3"/>
  <c r="I125" i="3"/>
  <c r="AV160" i="3"/>
  <c r="AS160" i="3"/>
  <c r="AP160" i="3"/>
  <c r="AM160" i="3"/>
  <c r="AJ160" i="3"/>
  <c r="AG160" i="3"/>
  <c r="X160" i="3"/>
  <c r="U160" i="3"/>
  <c r="R160" i="3"/>
  <c r="O160" i="3"/>
  <c r="AD160" i="3"/>
  <c r="AA160" i="3"/>
  <c r="L160" i="3"/>
  <c r="I160" i="3"/>
  <c r="AV148" i="3"/>
  <c r="AS148" i="3"/>
  <c r="AP148" i="3"/>
  <c r="AM148" i="3"/>
  <c r="AJ148" i="3"/>
  <c r="AG148" i="3"/>
  <c r="X148" i="3"/>
  <c r="U148" i="3"/>
  <c r="R148" i="3"/>
  <c r="AD148" i="3"/>
  <c r="AA148" i="3"/>
  <c r="L148" i="3"/>
  <c r="I148" i="3"/>
  <c r="T89" i="2"/>
  <c r="U89" i="2" s="1"/>
  <c r="O89" i="2"/>
  <c r="AA89" i="2" s="1"/>
  <c r="P89" i="2" s="1"/>
  <c r="Y89" i="2"/>
  <c r="Z89" i="2" s="1"/>
  <c r="T88" i="2"/>
  <c r="U88" i="2" s="1"/>
  <c r="O88" i="2"/>
  <c r="AA88" i="2" s="1"/>
  <c r="P88" i="2" s="1"/>
  <c r="Y88" i="2"/>
  <c r="Z88" i="2" s="1"/>
  <c r="K88" i="2"/>
  <c r="K89" i="2"/>
  <c r="J88" i="2"/>
  <c r="J89" i="2"/>
  <c r="BF95" i="9"/>
  <c r="AW95" i="9"/>
  <c r="AN95" i="9"/>
  <c r="V95" i="9"/>
  <c r="L55" i="3"/>
  <c r="I55" i="3"/>
  <c r="T86" i="2"/>
  <c r="U86" i="2" s="1"/>
  <c r="O86" i="2"/>
  <c r="AA86" i="2" s="1"/>
  <c r="P86" i="2" s="1"/>
  <c r="Y86" i="2"/>
  <c r="Z86" i="2" s="1"/>
  <c r="K86" i="2"/>
  <c r="J86" i="2"/>
  <c r="AV159" i="3"/>
  <c r="AS159" i="3"/>
  <c r="AM159" i="3"/>
  <c r="AJ159" i="3"/>
  <c r="AG159" i="3"/>
  <c r="R159" i="3"/>
  <c r="AD159" i="3"/>
  <c r="AA159" i="3"/>
  <c r="L159" i="3"/>
  <c r="I159" i="3"/>
  <c r="T163" i="2"/>
  <c r="U163" i="2" s="1"/>
  <c r="O163" i="2"/>
  <c r="P163" i="2" s="1"/>
  <c r="Y163" i="2"/>
  <c r="Z163" i="2" s="1"/>
  <c r="K163" i="2"/>
  <c r="J172" i="2"/>
  <c r="K172" i="2"/>
  <c r="Y172" i="2"/>
  <c r="Z172" i="2" s="1"/>
  <c r="O172" i="2"/>
  <c r="P172" i="2" s="1"/>
  <c r="T172" i="2"/>
  <c r="U172" i="2" s="1"/>
  <c r="O148" i="3"/>
  <c r="F148" i="3" s="1"/>
  <c r="X159" i="3"/>
  <c r="AP159" i="3"/>
  <c r="U159" i="3"/>
  <c r="O159" i="3"/>
  <c r="F159" i="3" l="1"/>
  <c r="F86" i="2"/>
  <c r="F88" i="2"/>
  <c r="F89" i="2"/>
  <c r="I8" i="3"/>
  <c r="L56" i="3"/>
  <c r="I56" i="3"/>
  <c r="AV161" i="3"/>
  <c r="AV163" i="3"/>
  <c r="AV158" i="3"/>
  <c r="AS163" i="3"/>
  <c r="AS158" i="3"/>
  <c r="AP158" i="3"/>
  <c r="AM158" i="3"/>
  <c r="AJ161" i="3"/>
  <c r="AJ163" i="3"/>
  <c r="AG161" i="3"/>
  <c r="X161" i="3"/>
  <c r="X163" i="3"/>
  <c r="U161" i="3"/>
  <c r="U163" i="3"/>
  <c r="R161" i="3"/>
  <c r="R163" i="3"/>
  <c r="R158" i="3"/>
  <c r="O161" i="3"/>
  <c r="O163" i="3"/>
  <c r="O158" i="3"/>
  <c r="AD161" i="3"/>
  <c r="AD163" i="3"/>
  <c r="AD158" i="3"/>
  <c r="AA161" i="3"/>
  <c r="AA163" i="3"/>
  <c r="AA158" i="3"/>
  <c r="L161" i="3"/>
  <c r="L163" i="3"/>
  <c r="I163" i="3"/>
  <c r="I161" i="3"/>
  <c r="AV139" i="3"/>
  <c r="AV140" i="3"/>
  <c r="AV141" i="3"/>
  <c r="AV142" i="3"/>
  <c r="AV143" i="3"/>
  <c r="AV144" i="3"/>
  <c r="AV146" i="3"/>
  <c r="AV147" i="3"/>
  <c r="AS139" i="3"/>
  <c r="AS140" i="3"/>
  <c r="AS141" i="3"/>
  <c r="AS142" i="3"/>
  <c r="AS143" i="3"/>
  <c r="AS144" i="3"/>
  <c r="AS146" i="3"/>
  <c r="AS147" i="3"/>
  <c r="AP139" i="3"/>
  <c r="AP140" i="3"/>
  <c r="AP141" i="3"/>
  <c r="AP142" i="3"/>
  <c r="AP143" i="3"/>
  <c r="AP144" i="3"/>
  <c r="AP146" i="3"/>
  <c r="AP147" i="3"/>
  <c r="AP138" i="3"/>
  <c r="AM139" i="3"/>
  <c r="AM140" i="3"/>
  <c r="AM141" i="3"/>
  <c r="AM142" i="3"/>
  <c r="AM143" i="3"/>
  <c r="AM144" i="3"/>
  <c r="AM146" i="3"/>
  <c r="AM147" i="3"/>
  <c r="AM138" i="3"/>
  <c r="AJ139" i="3"/>
  <c r="AJ140" i="3"/>
  <c r="AJ141" i="3"/>
  <c r="AJ142" i="3"/>
  <c r="AJ143" i="3"/>
  <c r="AJ144" i="3"/>
  <c r="AJ147" i="3"/>
  <c r="AJ138" i="3"/>
  <c r="AG139" i="3"/>
  <c r="AG140" i="3"/>
  <c r="AG141" i="3"/>
  <c r="AG142" i="3"/>
  <c r="AG143" i="3"/>
  <c r="AG144" i="3"/>
  <c r="AG147" i="3"/>
  <c r="X139" i="3"/>
  <c r="X141" i="3"/>
  <c r="X142" i="3"/>
  <c r="X143" i="3"/>
  <c r="X144" i="3"/>
  <c r="U139" i="3"/>
  <c r="U141" i="3"/>
  <c r="U142" i="3"/>
  <c r="U143" i="3"/>
  <c r="U144" i="3"/>
  <c r="R139" i="3"/>
  <c r="R141" i="3"/>
  <c r="R142" i="3"/>
  <c r="R143" i="3"/>
  <c r="R144" i="3"/>
  <c r="R138" i="3"/>
  <c r="O141" i="3"/>
  <c r="O142" i="3"/>
  <c r="O143" i="3"/>
  <c r="O144" i="3"/>
  <c r="AD139" i="3"/>
  <c r="AD141" i="3"/>
  <c r="AD142" i="3"/>
  <c r="AD143" i="3"/>
  <c r="AD144" i="3"/>
  <c r="AD146" i="3"/>
  <c r="AD147" i="3"/>
  <c r="AD138" i="3"/>
  <c r="AA139" i="3"/>
  <c r="AA141" i="3"/>
  <c r="AA142" i="3"/>
  <c r="AA143" i="3"/>
  <c r="AA144" i="3"/>
  <c r="AA146" i="3"/>
  <c r="AA147" i="3"/>
  <c r="AA138" i="3"/>
  <c r="L139" i="3"/>
  <c r="L140" i="3"/>
  <c r="L141" i="3"/>
  <c r="L142" i="3"/>
  <c r="L143" i="3"/>
  <c r="L144" i="3"/>
  <c r="L146" i="3"/>
  <c r="L147" i="3"/>
  <c r="I139" i="3"/>
  <c r="I140" i="3"/>
  <c r="I141" i="3"/>
  <c r="I142" i="3"/>
  <c r="I143" i="3"/>
  <c r="I144" i="3"/>
  <c r="AV111" i="3"/>
  <c r="AV112" i="3"/>
  <c r="AV113" i="3"/>
  <c r="AV114" i="3"/>
  <c r="AV115" i="3"/>
  <c r="AV116" i="3"/>
  <c r="AV118" i="3"/>
  <c r="AV119" i="3"/>
  <c r="AV120" i="3"/>
  <c r="AV121" i="3"/>
  <c r="AV123" i="3"/>
  <c r="AV124" i="3"/>
  <c r="AV126" i="3"/>
  <c r="AS112" i="3"/>
  <c r="AS113" i="3"/>
  <c r="AS114" i="3"/>
  <c r="AS115" i="3"/>
  <c r="AS116" i="3"/>
  <c r="AS118" i="3"/>
  <c r="AS119" i="3"/>
  <c r="AS120" i="3"/>
  <c r="AS121" i="3"/>
  <c r="AS122" i="3"/>
  <c r="AS123" i="3"/>
  <c r="AS124" i="3"/>
  <c r="AS126" i="3"/>
  <c r="AP111" i="3"/>
  <c r="AP112" i="3"/>
  <c r="AP113" i="3"/>
  <c r="AP114" i="3"/>
  <c r="AP115" i="3"/>
  <c r="AP116" i="3"/>
  <c r="AP118" i="3"/>
  <c r="AP119" i="3"/>
  <c r="AP120" i="3"/>
  <c r="AP121" i="3"/>
  <c r="AP122" i="3"/>
  <c r="AP123" i="3"/>
  <c r="AP124" i="3"/>
  <c r="AP126" i="3"/>
  <c r="AP110" i="3"/>
  <c r="AM111" i="3"/>
  <c r="AM112" i="3"/>
  <c r="AM113" i="3"/>
  <c r="AM114" i="3"/>
  <c r="AM115" i="3"/>
  <c r="AM116" i="3"/>
  <c r="AM118" i="3"/>
  <c r="AM119" i="3"/>
  <c r="AM120" i="3"/>
  <c r="AM121" i="3"/>
  <c r="AM122" i="3"/>
  <c r="AM123" i="3"/>
  <c r="AM124" i="3"/>
  <c r="AM126" i="3"/>
  <c r="AM110" i="3"/>
  <c r="AJ111" i="3"/>
  <c r="AJ112" i="3"/>
  <c r="AJ113" i="3"/>
  <c r="AJ114" i="3"/>
  <c r="AJ115" i="3"/>
  <c r="AJ116" i="3"/>
  <c r="AJ118" i="3"/>
  <c r="AJ119" i="3"/>
  <c r="AJ120" i="3"/>
  <c r="AJ121" i="3"/>
  <c r="AJ122" i="3"/>
  <c r="AJ123" i="3"/>
  <c r="AJ126" i="3"/>
  <c r="AJ110" i="3"/>
  <c r="AG112" i="3"/>
  <c r="AG113" i="3"/>
  <c r="AG114" i="3"/>
  <c r="AG115" i="3"/>
  <c r="AG116" i="3"/>
  <c r="AG118" i="3"/>
  <c r="AG119" i="3"/>
  <c r="AG120" i="3"/>
  <c r="AG121" i="3"/>
  <c r="AG122" i="3"/>
  <c r="AG123" i="3"/>
  <c r="AG126" i="3"/>
  <c r="AG110" i="3"/>
  <c r="AD111" i="3"/>
  <c r="AD112" i="3"/>
  <c r="AD113" i="3"/>
  <c r="AD114" i="3"/>
  <c r="AD115" i="3"/>
  <c r="AD116" i="3"/>
  <c r="AD118" i="3"/>
  <c r="AD119" i="3"/>
  <c r="AD120" i="3"/>
  <c r="AD121" i="3"/>
  <c r="AD122" i="3"/>
  <c r="AD123" i="3"/>
  <c r="AD124" i="3"/>
  <c r="AD126" i="3"/>
  <c r="AD110" i="3"/>
  <c r="AA110" i="3"/>
  <c r="L111" i="3"/>
  <c r="L112" i="3"/>
  <c r="L113" i="3"/>
  <c r="L114" i="3"/>
  <c r="L115" i="3"/>
  <c r="L116" i="3"/>
  <c r="L118" i="3"/>
  <c r="L119" i="3"/>
  <c r="L120" i="3"/>
  <c r="L121" i="3"/>
  <c r="L123" i="3"/>
  <c r="L124" i="3"/>
  <c r="L110" i="3"/>
  <c r="I112" i="3"/>
  <c r="I113" i="3"/>
  <c r="I114" i="3"/>
  <c r="I115" i="3"/>
  <c r="I116" i="3"/>
  <c r="I118" i="3"/>
  <c r="I119" i="3"/>
  <c r="I120" i="3"/>
  <c r="I122" i="3"/>
  <c r="I123" i="3"/>
  <c r="I126" i="3"/>
  <c r="L88" i="3"/>
  <c r="L90" i="3"/>
  <c r="L91" i="3"/>
  <c r="L94" i="3"/>
  <c r="L96" i="3"/>
  <c r="L97" i="3"/>
  <c r="L98" i="3"/>
  <c r="L99" i="3"/>
  <c r="I87" i="3"/>
  <c r="I88" i="3"/>
  <c r="I90" i="3"/>
  <c r="I91" i="3"/>
  <c r="I93" i="3"/>
  <c r="I94" i="3"/>
  <c r="I95" i="3"/>
  <c r="I96" i="3"/>
  <c r="I97" i="3"/>
  <c r="I98" i="3"/>
  <c r="I99" i="3"/>
  <c r="AV27" i="3"/>
  <c r="AV28" i="3"/>
  <c r="AV29" i="3"/>
  <c r="AV30" i="3"/>
  <c r="AV31" i="3"/>
  <c r="AV32" i="3"/>
  <c r="AV33" i="3"/>
  <c r="AS27" i="3"/>
  <c r="AS28" i="3"/>
  <c r="AS29" i="3"/>
  <c r="AS30" i="3"/>
  <c r="AS31" i="3"/>
  <c r="AS32" i="3"/>
  <c r="AS33" i="3"/>
  <c r="AP27" i="3"/>
  <c r="AP28" i="3"/>
  <c r="AP29" i="3"/>
  <c r="AP30" i="3"/>
  <c r="AP31" i="3"/>
  <c r="AP32" i="3"/>
  <c r="AP33" i="3"/>
  <c r="AM27" i="3"/>
  <c r="AM28" i="3"/>
  <c r="AM29" i="3"/>
  <c r="AM30" i="3"/>
  <c r="AM31" i="3"/>
  <c r="AM32" i="3"/>
  <c r="AM33" i="3"/>
  <c r="AJ27" i="3"/>
  <c r="AJ28" i="3"/>
  <c r="AJ29" i="3"/>
  <c r="AJ30" i="3"/>
  <c r="AJ31" i="3"/>
  <c r="AJ32" i="3"/>
  <c r="AJ33" i="3"/>
  <c r="AG27" i="3"/>
  <c r="AG28" i="3"/>
  <c r="AG29" i="3"/>
  <c r="AG30" i="3"/>
  <c r="AG31" i="3"/>
  <c r="AG32" i="3"/>
  <c r="AG33" i="3"/>
  <c r="X29" i="3"/>
  <c r="X30" i="3"/>
  <c r="X31" i="3"/>
  <c r="X32" i="3"/>
  <c r="X33" i="3"/>
  <c r="U29" i="3"/>
  <c r="U30" i="3"/>
  <c r="U31" i="3"/>
  <c r="U32" i="3"/>
  <c r="U33" i="3"/>
  <c r="R27" i="3"/>
  <c r="R28" i="3"/>
  <c r="R29" i="3"/>
  <c r="R30" i="3"/>
  <c r="R31" i="3"/>
  <c r="R32" i="3"/>
  <c r="R33" i="3"/>
  <c r="O29" i="3"/>
  <c r="O30" i="3"/>
  <c r="O31" i="3"/>
  <c r="O32" i="3"/>
  <c r="O33" i="3"/>
  <c r="AD27" i="3"/>
  <c r="AD28" i="3"/>
  <c r="AD29" i="3"/>
  <c r="AD30" i="3"/>
  <c r="AD31" i="3"/>
  <c r="AD32" i="3"/>
  <c r="AD33" i="3"/>
  <c r="AA27" i="3"/>
  <c r="AA28" i="3"/>
  <c r="AA29" i="3"/>
  <c r="AA30" i="3"/>
  <c r="AA31" i="3"/>
  <c r="AA32" i="3"/>
  <c r="AA33" i="3"/>
  <c r="L27" i="3"/>
  <c r="L28" i="3"/>
  <c r="L29" i="3"/>
  <c r="L30" i="3"/>
  <c r="L31" i="3"/>
  <c r="L32" i="3"/>
  <c r="L33" i="3"/>
  <c r="I27" i="3"/>
  <c r="I28" i="3"/>
  <c r="I29" i="3"/>
  <c r="I30" i="3"/>
  <c r="I31" i="3"/>
  <c r="I32" i="3"/>
  <c r="I33" i="3"/>
  <c r="AV11" i="3"/>
  <c r="AV13" i="3"/>
  <c r="AV14" i="3"/>
  <c r="AV15" i="3"/>
  <c r="AV16" i="3"/>
  <c r="AV17" i="3"/>
  <c r="AV18" i="3"/>
  <c r="AV19" i="3"/>
  <c r="AV20" i="3"/>
  <c r="AV21" i="3"/>
  <c r="AS10" i="3"/>
  <c r="AS11" i="3"/>
  <c r="AS13" i="3"/>
  <c r="AS14" i="3"/>
  <c r="AS15" i="3"/>
  <c r="AS16" i="3"/>
  <c r="AS17" i="3"/>
  <c r="AS18" i="3"/>
  <c r="AS19" i="3"/>
  <c r="AS20" i="3"/>
  <c r="AS21" i="3"/>
  <c r="AP9" i="3"/>
  <c r="AP10" i="3"/>
  <c r="AP11" i="3"/>
  <c r="AP12" i="3"/>
  <c r="AP13" i="3"/>
  <c r="AP14" i="3"/>
  <c r="AP15" i="3"/>
  <c r="AP16" i="3"/>
  <c r="AP17" i="3"/>
  <c r="AP18" i="3"/>
  <c r="AP19" i="3"/>
  <c r="AP20" i="3"/>
  <c r="AP21" i="3"/>
  <c r="AM9" i="3"/>
  <c r="AM10" i="3"/>
  <c r="AM11" i="3"/>
  <c r="AM12" i="3"/>
  <c r="AM13" i="3"/>
  <c r="AM14" i="3"/>
  <c r="AM15" i="3"/>
  <c r="AM16" i="3"/>
  <c r="AM17" i="3"/>
  <c r="AM18" i="3"/>
  <c r="AM19" i="3"/>
  <c r="AM20" i="3"/>
  <c r="AM21" i="3"/>
  <c r="AJ9" i="3"/>
  <c r="AJ10" i="3"/>
  <c r="AJ12" i="3"/>
  <c r="AJ14" i="3"/>
  <c r="AJ15" i="3"/>
  <c r="AJ16" i="3"/>
  <c r="AJ17" i="3"/>
  <c r="AJ18" i="3"/>
  <c r="AJ19" i="3"/>
  <c r="AJ20" i="3"/>
  <c r="AJ21" i="3"/>
  <c r="AG9" i="3"/>
  <c r="AG10" i="3"/>
  <c r="AG12" i="3"/>
  <c r="AG14" i="3"/>
  <c r="AG15" i="3"/>
  <c r="AG16" i="3"/>
  <c r="AG17" i="3"/>
  <c r="AG18" i="3"/>
  <c r="AG19" i="3"/>
  <c r="AG20" i="3"/>
  <c r="AG21" i="3"/>
  <c r="X13" i="3"/>
  <c r="X14" i="3"/>
  <c r="X15" i="3"/>
  <c r="X16" i="3"/>
  <c r="X17" i="3"/>
  <c r="X18" i="3"/>
  <c r="X19" i="3"/>
  <c r="X20" i="3"/>
  <c r="X21" i="3"/>
  <c r="U13" i="3"/>
  <c r="U14" i="3"/>
  <c r="U15" i="3"/>
  <c r="U16" i="3"/>
  <c r="U17" i="3"/>
  <c r="U18" i="3"/>
  <c r="U19" i="3"/>
  <c r="U20" i="3"/>
  <c r="U21" i="3"/>
  <c r="R9" i="3"/>
  <c r="R11" i="3"/>
  <c r="R12" i="3"/>
  <c r="R13" i="3"/>
  <c r="R14" i="3"/>
  <c r="R15" i="3"/>
  <c r="R16" i="3"/>
  <c r="R17" i="3"/>
  <c r="R18" i="3"/>
  <c r="R19" i="3"/>
  <c r="R20" i="3"/>
  <c r="R21" i="3"/>
  <c r="R8" i="3"/>
  <c r="O9" i="3"/>
  <c r="O13" i="3"/>
  <c r="O14" i="3"/>
  <c r="O15" i="3"/>
  <c r="O16" i="3"/>
  <c r="O17" i="3"/>
  <c r="O18" i="3"/>
  <c r="O19" i="3"/>
  <c r="O20" i="3"/>
  <c r="O21" i="3"/>
  <c r="O8" i="3"/>
  <c r="AD9" i="3"/>
  <c r="AD10" i="3"/>
  <c r="AD12" i="3"/>
  <c r="AD13" i="3"/>
  <c r="AD14" i="3"/>
  <c r="AD15" i="3"/>
  <c r="AD16" i="3"/>
  <c r="AD17" i="3"/>
  <c r="AD18" i="3"/>
  <c r="AD19" i="3"/>
  <c r="AD20" i="3"/>
  <c r="AD21" i="3"/>
  <c r="AA9" i="3"/>
  <c r="AA10" i="3"/>
  <c r="AA12" i="3"/>
  <c r="AA13" i="3"/>
  <c r="AA14" i="3"/>
  <c r="AA15" i="3"/>
  <c r="AA16" i="3"/>
  <c r="AA17" i="3"/>
  <c r="AA18" i="3"/>
  <c r="AA19" i="3"/>
  <c r="AA20" i="3"/>
  <c r="AA21" i="3"/>
  <c r="L13" i="3"/>
  <c r="L14" i="3"/>
  <c r="L15" i="3"/>
  <c r="L16" i="3"/>
  <c r="L17" i="3"/>
  <c r="L18" i="3"/>
  <c r="L19" i="3"/>
  <c r="L20" i="3"/>
  <c r="L21" i="3"/>
  <c r="I9" i="3"/>
  <c r="I10" i="3"/>
  <c r="I12" i="3"/>
  <c r="I13" i="3"/>
  <c r="I14" i="3"/>
  <c r="I15" i="3"/>
  <c r="I16" i="3"/>
  <c r="I17" i="3"/>
  <c r="I18" i="3"/>
  <c r="I19" i="3"/>
  <c r="I20" i="3"/>
  <c r="I21" i="3"/>
  <c r="L48" i="3"/>
  <c r="L49" i="3"/>
  <c r="L50" i="3"/>
  <c r="L51" i="3"/>
  <c r="L45" i="3"/>
  <c r="L46" i="3"/>
  <c r="L41" i="3"/>
  <c r="L43" i="3"/>
  <c r="L39" i="3"/>
  <c r="I41" i="3"/>
  <c r="I42" i="3"/>
  <c r="I43" i="3"/>
  <c r="I44" i="3"/>
  <c r="I45" i="3"/>
  <c r="I47" i="3"/>
  <c r="I48" i="3"/>
  <c r="I50" i="3"/>
  <c r="I51" i="3"/>
  <c r="I57" i="3"/>
  <c r="I39" i="3"/>
  <c r="K148" i="2"/>
  <c r="K170" i="2"/>
  <c r="K169" i="2"/>
  <c r="K157" i="2"/>
  <c r="K161" i="2"/>
  <c r="K162" i="2"/>
  <c r="K151" i="2"/>
  <c r="K152" i="2"/>
  <c r="K153" i="2"/>
  <c r="K154" i="2"/>
  <c r="K155" i="2"/>
  <c r="Y100" i="2"/>
  <c r="Z100" i="2" s="1"/>
  <c r="K100" i="2"/>
  <c r="K101" i="2"/>
  <c r="K102" i="2"/>
  <c r="K105" i="2"/>
  <c r="K107" i="2"/>
  <c r="K108" i="2"/>
  <c r="K110" i="2"/>
  <c r="K111" i="2"/>
  <c r="K113" i="2"/>
  <c r="K118" i="2"/>
  <c r="K120" i="2"/>
  <c r="K121" i="2"/>
  <c r="K123" i="2"/>
  <c r="K126" i="2"/>
  <c r="K131" i="2"/>
  <c r="K132" i="2"/>
  <c r="K134" i="2"/>
  <c r="K136" i="2"/>
  <c r="K99" i="2"/>
  <c r="K77" i="2"/>
  <c r="K74" i="2"/>
  <c r="K69" i="2"/>
  <c r="K63" i="2"/>
  <c r="K62" i="2"/>
  <c r="K59" i="2"/>
  <c r="K58" i="2"/>
  <c r="K55" i="2"/>
  <c r="K45" i="2"/>
  <c r="K46" i="2"/>
  <c r="K47" i="2"/>
  <c r="K48" i="2"/>
  <c r="K49" i="2"/>
  <c r="K27" i="2"/>
  <c r="K28" i="2"/>
  <c r="K29" i="2"/>
  <c r="K30" i="2"/>
  <c r="K31" i="2"/>
  <c r="K32" i="2"/>
  <c r="K33" i="2"/>
  <c r="K34" i="2"/>
  <c r="K35" i="2"/>
  <c r="K36" i="2"/>
  <c r="K37" i="2"/>
  <c r="K38" i="2"/>
  <c r="K26" i="2"/>
  <c r="K10" i="2"/>
  <c r="K11" i="2"/>
  <c r="K12" i="2"/>
  <c r="K13" i="2"/>
  <c r="K14" i="2"/>
  <c r="K15" i="2"/>
  <c r="K16" i="2"/>
  <c r="K17" i="2"/>
  <c r="K18" i="2"/>
  <c r="K19" i="2"/>
  <c r="K20" i="2"/>
  <c r="Y162" i="2"/>
  <c r="Z162" i="2" s="1"/>
  <c r="Y149" i="2"/>
  <c r="Z149" i="2" s="1"/>
  <c r="Y150" i="2"/>
  <c r="Z150" i="2" s="1"/>
  <c r="Y151" i="2"/>
  <c r="Z151" i="2" s="1"/>
  <c r="Y152" i="2"/>
  <c r="Z152" i="2" s="1"/>
  <c r="Y153" i="2"/>
  <c r="Z153" i="2" s="1"/>
  <c r="Y154" i="2"/>
  <c r="Z154" i="2" s="1"/>
  <c r="Y155" i="2"/>
  <c r="Z155" i="2" s="1"/>
  <c r="Y156" i="2"/>
  <c r="Z156" i="2" s="1"/>
  <c r="Y157" i="2"/>
  <c r="Z157" i="2" s="1"/>
  <c r="Y158" i="2"/>
  <c r="Z158" i="2" s="1"/>
  <c r="Y159" i="2"/>
  <c r="Z159" i="2" s="1"/>
  <c r="Y161" i="2"/>
  <c r="Z161" i="2" s="1"/>
  <c r="Y148" i="2"/>
  <c r="Z148" i="2" s="1"/>
  <c r="T170" i="2"/>
  <c r="T169" i="2"/>
  <c r="U169" i="2" s="1"/>
  <c r="O171" i="2"/>
  <c r="O170" i="2"/>
  <c r="O169" i="2"/>
  <c r="P169" i="2" s="1"/>
  <c r="Y171" i="2"/>
  <c r="Z171" i="2" s="1"/>
  <c r="Y170" i="2"/>
  <c r="Z170" i="2" s="1"/>
  <c r="Y169" i="2"/>
  <c r="Z169" i="2" s="1"/>
  <c r="J171" i="2"/>
  <c r="J170" i="2"/>
  <c r="J169" i="2"/>
  <c r="J158" i="2"/>
  <c r="J159" i="2"/>
  <c r="J156" i="2"/>
  <c r="J157" i="2"/>
  <c r="J154" i="2"/>
  <c r="J155" i="2"/>
  <c r="J153" i="2"/>
  <c r="J151" i="2"/>
  <c r="J152" i="2"/>
  <c r="J149" i="2"/>
  <c r="J150" i="2"/>
  <c r="J148" i="2"/>
  <c r="T139" i="2"/>
  <c r="T138" i="2"/>
  <c r="T137" i="2"/>
  <c r="T136" i="2"/>
  <c r="U136" i="2" s="1"/>
  <c r="T135" i="2"/>
  <c r="T134" i="2"/>
  <c r="U134" i="2" s="1"/>
  <c r="T132" i="2"/>
  <c r="U132" i="2" s="1"/>
  <c r="T131" i="2"/>
  <c r="U131" i="2" s="1"/>
  <c r="T130" i="2"/>
  <c r="U130" i="2" s="1"/>
  <c r="T129" i="2"/>
  <c r="T128" i="2"/>
  <c r="U128" i="2" s="1"/>
  <c r="T127" i="2"/>
  <c r="U127" i="2" s="1"/>
  <c r="T126" i="2"/>
  <c r="U126" i="2" s="1"/>
  <c r="T125" i="2"/>
  <c r="T124" i="2"/>
  <c r="T123" i="2"/>
  <c r="U123" i="2" s="1"/>
  <c r="T122" i="2"/>
  <c r="U122" i="2" s="1"/>
  <c r="T121" i="2"/>
  <c r="U121" i="2" s="1"/>
  <c r="T120" i="2"/>
  <c r="U120" i="2" s="1"/>
  <c r="T110" i="2"/>
  <c r="U110" i="2" s="1"/>
  <c r="T109" i="2"/>
  <c r="U109" i="2" s="1"/>
  <c r="T108" i="2"/>
  <c r="U108" i="2" s="1"/>
  <c r="T107" i="2"/>
  <c r="U107" i="2" s="1"/>
  <c r="T106" i="2"/>
  <c r="U106" i="2" s="1"/>
  <c r="T105" i="2"/>
  <c r="U105" i="2" s="1"/>
  <c r="T104" i="2"/>
  <c r="U104" i="2" s="1"/>
  <c r="T103" i="2"/>
  <c r="U103" i="2" s="1"/>
  <c r="T102" i="2"/>
  <c r="U102" i="2" s="1"/>
  <c r="T101" i="2"/>
  <c r="U101" i="2" s="1"/>
  <c r="T100" i="2"/>
  <c r="U100" i="2" s="1"/>
  <c r="T99" i="2"/>
  <c r="O100" i="2"/>
  <c r="P100" i="2" s="1"/>
  <c r="O139" i="2"/>
  <c r="P139" i="2" s="1"/>
  <c r="O138" i="2"/>
  <c r="P138" i="2" s="1"/>
  <c r="O137" i="2"/>
  <c r="O136" i="2"/>
  <c r="P136" i="2" s="1"/>
  <c r="O134" i="2"/>
  <c r="P134" i="2" s="1"/>
  <c r="O132" i="2"/>
  <c r="P132" i="2" s="1"/>
  <c r="O131" i="2"/>
  <c r="P131" i="2" s="1"/>
  <c r="O130" i="2"/>
  <c r="P130" i="2" s="1"/>
  <c r="O129" i="2"/>
  <c r="O128" i="2"/>
  <c r="P128" i="2" s="1"/>
  <c r="O127" i="2"/>
  <c r="P127" i="2" s="1"/>
  <c r="O126" i="2"/>
  <c r="P126" i="2" s="1"/>
  <c r="O125" i="2"/>
  <c r="O124" i="2"/>
  <c r="O123" i="2"/>
  <c r="P123" i="2" s="1"/>
  <c r="O122" i="2"/>
  <c r="P122" i="2" s="1"/>
  <c r="O121" i="2"/>
  <c r="P121" i="2" s="1"/>
  <c r="O120" i="2"/>
  <c r="P120" i="2" s="1"/>
  <c r="O119" i="2"/>
  <c r="P119" i="2" s="1"/>
  <c r="O118" i="2"/>
  <c r="P118" i="2" s="1"/>
  <c r="O117" i="2"/>
  <c r="O116" i="2"/>
  <c r="O115" i="2"/>
  <c r="O114" i="2"/>
  <c r="P114" i="2" s="1"/>
  <c r="O113" i="2"/>
  <c r="P113" i="2" s="1"/>
  <c r="O111" i="2"/>
  <c r="P111" i="2" s="1"/>
  <c r="O110" i="2"/>
  <c r="P110" i="2" s="1"/>
  <c r="O109" i="2"/>
  <c r="O108" i="2"/>
  <c r="P108" i="2" s="1"/>
  <c r="O107" i="2"/>
  <c r="P107" i="2" s="1"/>
  <c r="O106" i="2"/>
  <c r="P106" i="2" s="1"/>
  <c r="O105" i="2"/>
  <c r="P105" i="2" s="1"/>
  <c r="O104" i="2"/>
  <c r="O103" i="2"/>
  <c r="P103" i="2" s="1"/>
  <c r="O102" i="2"/>
  <c r="P102" i="2" s="1"/>
  <c r="O101" i="2"/>
  <c r="P101" i="2" s="1"/>
  <c r="O99" i="2"/>
  <c r="Y140" i="2"/>
  <c r="Z140" i="2" s="1"/>
  <c r="Y102" i="2"/>
  <c r="Z102" i="2" s="1"/>
  <c r="Y103" i="2"/>
  <c r="Z103" i="2" s="1"/>
  <c r="Y104" i="2"/>
  <c r="Z104" i="2" s="1"/>
  <c r="Y105" i="2"/>
  <c r="Z105" i="2" s="1"/>
  <c r="Y106" i="2"/>
  <c r="Z106" i="2" s="1"/>
  <c r="Y107" i="2"/>
  <c r="Z107" i="2" s="1"/>
  <c r="Y108" i="2"/>
  <c r="Z108" i="2" s="1"/>
  <c r="Y109" i="2"/>
  <c r="Z109" i="2" s="1"/>
  <c r="Y110" i="2"/>
  <c r="Z110" i="2" s="1"/>
  <c r="Y111" i="2"/>
  <c r="Z111" i="2" s="1"/>
  <c r="Y112" i="2"/>
  <c r="Z112" i="2" s="1"/>
  <c r="Y113" i="2"/>
  <c r="Z113" i="2" s="1"/>
  <c r="Y114" i="2"/>
  <c r="Z114" i="2" s="1"/>
  <c r="Y115" i="2"/>
  <c r="Z115" i="2" s="1"/>
  <c r="Y116" i="2"/>
  <c r="Z116" i="2" s="1"/>
  <c r="Y117" i="2"/>
  <c r="Z117" i="2" s="1"/>
  <c r="Y118" i="2"/>
  <c r="Z118" i="2" s="1"/>
  <c r="Y119" i="2"/>
  <c r="Z119" i="2" s="1"/>
  <c r="Y120" i="2"/>
  <c r="Z120" i="2" s="1"/>
  <c r="Y121" i="2"/>
  <c r="Z121" i="2" s="1"/>
  <c r="Y122" i="2"/>
  <c r="Z122" i="2" s="1"/>
  <c r="Y123" i="2"/>
  <c r="Z123" i="2" s="1"/>
  <c r="Y124" i="2"/>
  <c r="Z124" i="2" s="1"/>
  <c r="Y125" i="2"/>
  <c r="Z125" i="2" s="1"/>
  <c r="Y126" i="2"/>
  <c r="Z126" i="2" s="1"/>
  <c r="Y127" i="2"/>
  <c r="Z127" i="2" s="1"/>
  <c r="Y128" i="2"/>
  <c r="Z128" i="2" s="1"/>
  <c r="Y129" i="2"/>
  <c r="Z129" i="2" s="1"/>
  <c r="Y130" i="2"/>
  <c r="Z130" i="2" s="1"/>
  <c r="Y131" i="2"/>
  <c r="Z131" i="2" s="1"/>
  <c r="Y132" i="2"/>
  <c r="Z132" i="2" s="1"/>
  <c r="Y134" i="2"/>
  <c r="Z134" i="2" s="1"/>
  <c r="Y135" i="2"/>
  <c r="Z135" i="2" s="1"/>
  <c r="Y136" i="2"/>
  <c r="Z136" i="2" s="1"/>
  <c r="Y137" i="2"/>
  <c r="Z137" i="2" s="1"/>
  <c r="Y138" i="2"/>
  <c r="Z138" i="2" s="1"/>
  <c r="Y139" i="2"/>
  <c r="Z139" i="2" s="1"/>
  <c r="Y101" i="2"/>
  <c r="Z101" i="2" s="1"/>
  <c r="Y99" i="2"/>
  <c r="Z99" i="2" s="1"/>
  <c r="J140" i="2"/>
  <c r="J139" i="2"/>
  <c r="J137" i="2"/>
  <c r="J138" i="2"/>
  <c r="J135" i="2"/>
  <c r="J136" i="2"/>
  <c r="J131" i="2"/>
  <c r="J132" i="2"/>
  <c r="J134" i="2"/>
  <c r="J129" i="2"/>
  <c r="J130" i="2"/>
  <c r="J126" i="2"/>
  <c r="J127" i="2"/>
  <c r="J128" i="2"/>
  <c r="J122" i="2"/>
  <c r="J123" i="2"/>
  <c r="J124" i="2"/>
  <c r="J125" i="2"/>
  <c r="J120" i="2"/>
  <c r="J121" i="2"/>
  <c r="J117" i="2"/>
  <c r="J118" i="2"/>
  <c r="J119" i="2"/>
  <c r="J113" i="2"/>
  <c r="J114" i="2"/>
  <c r="J115" i="2"/>
  <c r="J116" i="2"/>
  <c r="J110" i="2"/>
  <c r="J111" i="2"/>
  <c r="J107" i="2"/>
  <c r="J108" i="2"/>
  <c r="J109" i="2"/>
  <c r="J105" i="2"/>
  <c r="J106" i="2"/>
  <c r="J101" i="2"/>
  <c r="J102" i="2"/>
  <c r="J103" i="2"/>
  <c r="J104" i="2"/>
  <c r="J100" i="2"/>
  <c r="J99" i="2"/>
  <c r="T90" i="2"/>
  <c r="U90" i="2" s="1"/>
  <c r="T87" i="2"/>
  <c r="U87" i="2" s="1"/>
  <c r="T84" i="2"/>
  <c r="U84" i="2" s="1"/>
  <c r="T83" i="2"/>
  <c r="U83" i="2" s="1"/>
  <c r="T82" i="2"/>
  <c r="U82" i="2" s="1"/>
  <c r="T81" i="2"/>
  <c r="U81" i="2" s="1"/>
  <c r="T80" i="2"/>
  <c r="T79" i="2"/>
  <c r="U79" i="2" s="1"/>
  <c r="T78" i="2"/>
  <c r="U78" i="2" s="1"/>
  <c r="T77" i="2"/>
  <c r="U77" i="2" s="1"/>
  <c r="T76" i="2"/>
  <c r="U76" i="2" s="1"/>
  <c r="T75" i="2"/>
  <c r="T74" i="2"/>
  <c r="U74" i="2" s="1"/>
  <c r="T73" i="2"/>
  <c r="U73" i="2" s="1"/>
  <c r="T72" i="2"/>
  <c r="U72" i="2" s="1"/>
  <c r="T71" i="2"/>
  <c r="T70" i="2"/>
  <c r="U70" i="2" s="1"/>
  <c r="T69" i="2"/>
  <c r="T68" i="2"/>
  <c r="U68" i="2" s="1"/>
  <c r="T67" i="2"/>
  <c r="U67" i="2" s="1"/>
  <c r="T66" i="2"/>
  <c r="U66" i="2" s="1"/>
  <c r="T65" i="2"/>
  <c r="U65" i="2" s="1"/>
  <c r="T64" i="2"/>
  <c r="U64" i="2" s="1"/>
  <c r="T63" i="2"/>
  <c r="U63" i="2" s="1"/>
  <c r="T62" i="2"/>
  <c r="U62" i="2" s="1"/>
  <c r="T61" i="2"/>
  <c r="T60" i="2"/>
  <c r="U60" i="2" s="1"/>
  <c r="T59" i="2"/>
  <c r="U59" i="2" s="1"/>
  <c r="T58" i="2"/>
  <c r="T57" i="2"/>
  <c r="U57" i="2" s="1"/>
  <c r="T56" i="2"/>
  <c r="U56" i="2" s="1"/>
  <c r="T55" i="2"/>
  <c r="U55" i="2" s="1"/>
  <c r="O90" i="2"/>
  <c r="AA90" i="2" s="1"/>
  <c r="O87" i="2"/>
  <c r="AA87" i="2" s="1"/>
  <c r="P87" i="2" s="1"/>
  <c r="O84" i="2"/>
  <c r="AA84" i="2" s="1"/>
  <c r="P84" i="2" s="1"/>
  <c r="O83" i="2"/>
  <c r="AA83" i="2" s="1"/>
  <c r="P83" i="2" s="1"/>
  <c r="O82" i="2"/>
  <c r="AA82" i="2" s="1"/>
  <c r="P82" i="2" s="1"/>
  <c r="O81" i="2"/>
  <c r="AA81" i="2" s="1"/>
  <c r="O79" i="2"/>
  <c r="AA79" i="2" s="1"/>
  <c r="P79" i="2" s="1"/>
  <c r="O78" i="2"/>
  <c r="AA78" i="2" s="1"/>
  <c r="P78" i="2" s="1"/>
  <c r="O77" i="2"/>
  <c r="AA77" i="2" s="1"/>
  <c r="P77" i="2" s="1"/>
  <c r="O76" i="2"/>
  <c r="AA76" i="2" s="1"/>
  <c r="P76" i="2" s="1"/>
  <c r="O75" i="2"/>
  <c r="AA75" i="2" s="1"/>
  <c r="O74" i="2"/>
  <c r="AA74" i="2" s="1"/>
  <c r="P74" i="2" s="1"/>
  <c r="O73" i="2"/>
  <c r="AA73" i="2" s="1"/>
  <c r="P73" i="2" s="1"/>
  <c r="O72" i="2"/>
  <c r="AA72" i="2" s="1"/>
  <c r="P72" i="2" s="1"/>
  <c r="O71" i="2"/>
  <c r="AA71" i="2" s="1"/>
  <c r="O70" i="2"/>
  <c r="AA70" i="2" s="1"/>
  <c r="P70" i="2" s="1"/>
  <c r="O69" i="2"/>
  <c r="AA69" i="2" s="1"/>
  <c r="O68" i="2"/>
  <c r="AA68" i="2" s="1"/>
  <c r="P68" i="2" s="1"/>
  <c r="O67" i="2"/>
  <c r="AA67" i="2" s="1"/>
  <c r="P67" i="2" s="1"/>
  <c r="O65" i="2"/>
  <c r="AA65" i="2" s="1"/>
  <c r="O64" i="2"/>
  <c r="AA64" i="2" s="1"/>
  <c r="P64" i="2" s="1"/>
  <c r="O63" i="2"/>
  <c r="AA63" i="2" s="1"/>
  <c r="P63" i="2" s="1"/>
  <c r="O62" i="2"/>
  <c r="AA62" i="2" s="1"/>
  <c r="P62" i="2" s="1"/>
  <c r="O61" i="2"/>
  <c r="AA61" i="2" s="1"/>
  <c r="O60" i="2"/>
  <c r="AA60" i="2" s="1"/>
  <c r="O59" i="2"/>
  <c r="AA59" i="2" s="1"/>
  <c r="P59" i="2" s="1"/>
  <c r="O57" i="2"/>
  <c r="AA57" i="2" s="1"/>
  <c r="O56" i="2"/>
  <c r="AA56" i="2" s="1"/>
  <c r="P56" i="2" s="1"/>
  <c r="O55" i="2"/>
  <c r="AA55" i="2" s="1"/>
  <c r="Y90" i="2"/>
  <c r="Z90" i="2" s="1"/>
  <c r="Y56" i="2"/>
  <c r="Z56" i="2" s="1"/>
  <c r="Y57" i="2"/>
  <c r="Z57" i="2" s="1"/>
  <c r="Y58" i="2"/>
  <c r="Z58" i="2" s="1"/>
  <c r="Y59" i="2"/>
  <c r="Z59" i="2" s="1"/>
  <c r="Y60" i="2"/>
  <c r="Z60" i="2" s="1"/>
  <c r="Y61" i="2"/>
  <c r="Z61" i="2" s="1"/>
  <c r="Y62" i="2"/>
  <c r="Z62" i="2" s="1"/>
  <c r="Y63" i="2"/>
  <c r="Z63" i="2" s="1"/>
  <c r="Y64" i="2"/>
  <c r="Z64" i="2" s="1"/>
  <c r="Y65" i="2"/>
  <c r="Z65" i="2" s="1"/>
  <c r="Y66" i="2"/>
  <c r="Z66" i="2" s="1"/>
  <c r="Y67" i="2"/>
  <c r="Z67" i="2" s="1"/>
  <c r="Y68" i="2"/>
  <c r="Z68" i="2" s="1"/>
  <c r="Y69" i="2"/>
  <c r="Z69" i="2" s="1"/>
  <c r="Y70" i="2"/>
  <c r="Z70" i="2" s="1"/>
  <c r="Y71" i="2"/>
  <c r="Z71" i="2" s="1"/>
  <c r="Y72" i="2"/>
  <c r="Z72" i="2" s="1"/>
  <c r="Y73" i="2"/>
  <c r="Z73" i="2" s="1"/>
  <c r="Y74" i="2"/>
  <c r="Z74" i="2" s="1"/>
  <c r="Y75" i="2"/>
  <c r="Z75" i="2" s="1"/>
  <c r="Y76" i="2"/>
  <c r="Z76" i="2" s="1"/>
  <c r="Y77" i="2"/>
  <c r="Z77" i="2" s="1"/>
  <c r="Y78" i="2"/>
  <c r="Z78" i="2" s="1"/>
  <c r="Y79" i="2"/>
  <c r="Z79" i="2" s="1"/>
  <c r="Y80" i="2"/>
  <c r="Z80" i="2" s="1"/>
  <c r="Y81" i="2"/>
  <c r="Z81" i="2" s="1"/>
  <c r="Y82" i="2"/>
  <c r="Z82" i="2" s="1"/>
  <c r="Y83" i="2"/>
  <c r="Z83" i="2" s="1"/>
  <c r="Y84" i="2"/>
  <c r="Z84" i="2" s="1"/>
  <c r="Y87" i="2"/>
  <c r="Z87" i="2" s="1"/>
  <c r="Y55" i="2"/>
  <c r="Z55" i="2" s="1"/>
  <c r="J90" i="2"/>
  <c r="J87" i="2"/>
  <c r="J84" i="2"/>
  <c r="J83" i="2"/>
  <c r="J82" i="2"/>
  <c r="J81" i="2"/>
  <c r="J80" i="2"/>
  <c r="J79" i="2"/>
  <c r="J78" i="2"/>
  <c r="J77" i="2"/>
  <c r="J76" i="2"/>
  <c r="J75" i="2"/>
  <c r="J74" i="2"/>
  <c r="J73" i="2"/>
  <c r="J72" i="2"/>
  <c r="J71" i="2"/>
  <c r="J70" i="2"/>
  <c r="J69" i="2"/>
  <c r="J68" i="2"/>
  <c r="J67" i="2"/>
  <c r="J66" i="2"/>
  <c r="J65" i="2"/>
  <c r="J64" i="2"/>
  <c r="J63" i="2"/>
  <c r="J62" i="2"/>
  <c r="J61" i="2"/>
  <c r="J60" i="2"/>
  <c r="J59" i="2"/>
  <c r="J58" i="2"/>
  <c r="J57" i="2"/>
  <c r="J55" i="2"/>
  <c r="T49" i="2"/>
  <c r="U49" i="2" s="1"/>
  <c r="T48" i="2"/>
  <c r="U48" i="2" s="1"/>
  <c r="T47" i="2"/>
  <c r="U47" i="2" s="1"/>
  <c r="T46" i="2"/>
  <c r="U46" i="2" s="1"/>
  <c r="T45" i="2"/>
  <c r="U45" i="2" s="1"/>
  <c r="T44" i="2"/>
  <c r="U44" i="2" s="1"/>
  <c r="O49" i="2"/>
  <c r="P49" i="2" s="1"/>
  <c r="O48" i="2"/>
  <c r="P48" i="2" s="1"/>
  <c r="O47" i="2"/>
  <c r="P47" i="2" s="1"/>
  <c r="O46" i="2"/>
  <c r="P46" i="2" s="1"/>
  <c r="O45" i="2"/>
  <c r="O44" i="2"/>
  <c r="P44" i="2" s="1"/>
  <c r="Y49" i="2"/>
  <c r="Z49" i="2" s="1"/>
  <c r="Y48" i="2"/>
  <c r="Z48" i="2" s="1"/>
  <c r="Y47" i="2"/>
  <c r="Z47" i="2" s="1"/>
  <c r="Y46" i="2"/>
  <c r="Z46" i="2" s="1"/>
  <c r="Y45" i="2"/>
  <c r="Z45" i="2" s="1"/>
  <c r="Y44" i="2"/>
  <c r="Z44" i="2" s="1"/>
  <c r="J44" i="2"/>
  <c r="J49" i="2"/>
  <c r="J46" i="2"/>
  <c r="J47" i="2"/>
  <c r="J48" i="2"/>
  <c r="J45" i="2"/>
  <c r="T38" i="2"/>
  <c r="U38" i="2" s="1"/>
  <c r="T37" i="2"/>
  <c r="U37" i="2" s="1"/>
  <c r="T36" i="2"/>
  <c r="U36" i="2" s="1"/>
  <c r="T35" i="2"/>
  <c r="U35" i="2" s="1"/>
  <c r="T34" i="2"/>
  <c r="U34" i="2" s="1"/>
  <c r="T33" i="2"/>
  <c r="U33" i="2" s="1"/>
  <c r="T32" i="2"/>
  <c r="U32" i="2" s="1"/>
  <c r="T31" i="2"/>
  <c r="U31" i="2" s="1"/>
  <c r="T30" i="2"/>
  <c r="U30" i="2" s="1"/>
  <c r="T29" i="2"/>
  <c r="U29" i="2" s="1"/>
  <c r="T28" i="2"/>
  <c r="U28" i="2" s="1"/>
  <c r="T26" i="2"/>
  <c r="U26" i="2" s="1"/>
  <c r="O38" i="2"/>
  <c r="P38" i="2" s="1"/>
  <c r="O37" i="2"/>
  <c r="P37" i="2" s="1"/>
  <c r="O36" i="2"/>
  <c r="P36" i="2" s="1"/>
  <c r="O35" i="2"/>
  <c r="P35" i="2" s="1"/>
  <c r="O34" i="2"/>
  <c r="P34" i="2" s="1"/>
  <c r="O33" i="2"/>
  <c r="P33" i="2" s="1"/>
  <c r="O32" i="2"/>
  <c r="P32" i="2" s="1"/>
  <c r="O31" i="2"/>
  <c r="P31" i="2" s="1"/>
  <c r="O30" i="2"/>
  <c r="P30" i="2" s="1"/>
  <c r="O29" i="2"/>
  <c r="P29" i="2" s="1"/>
  <c r="O28" i="2"/>
  <c r="P28" i="2" s="1"/>
  <c r="O27" i="2"/>
  <c r="O26" i="2"/>
  <c r="P26" i="2" s="1"/>
  <c r="Y38" i="2"/>
  <c r="Z38" i="2" s="1"/>
  <c r="Y37" i="2"/>
  <c r="Z37" i="2" s="1"/>
  <c r="Y36" i="2"/>
  <c r="Z36" i="2" s="1"/>
  <c r="Y35" i="2"/>
  <c r="Z35" i="2" s="1"/>
  <c r="Y34" i="2"/>
  <c r="Z34" i="2" s="1"/>
  <c r="Y33" i="2"/>
  <c r="Z33" i="2" s="1"/>
  <c r="Y32" i="2"/>
  <c r="Z32" i="2" s="1"/>
  <c r="Y31" i="2"/>
  <c r="Z31" i="2" s="1"/>
  <c r="Y30" i="2"/>
  <c r="Z30" i="2" s="1"/>
  <c r="Y29" i="2"/>
  <c r="Z29" i="2" s="1"/>
  <c r="Y28" i="2"/>
  <c r="Z28" i="2" s="1"/>
  <c r="Y27" i="2"/>
  <c r="Z27" i="2" s="1"/>
  <c r="Y26" i="2"/>
  <c r="Z26" i="2" s="1"/>
  <c r="J38" i="2"/>
  <c r="J27" i="2"/>
  <c r="J28" i="2"/>
  <c r="J29" i="2"/>
  <c r="J30" i="2"/>
  <c r="J31" i="2"/>
  <c r="J32" i="2"/>
  <c r="J33" i="2"/>
  <c r="J34" i="2"/>
  <c r="J35" i="2"/>
  <c r="J36" i="2"/>
  <c r="J37" i="2"/>
  <c r="J26" i="2"/>
  <c r="T20" i="2"/>
  <c r="U20" i="2" s="1"/>
  <c r="T19" i="2"/>
  <c r="U19" i="2" s="1"/>
  <c r="T18" i="2"/>
  <c r="U18" i="2" s="1"/>
  <c r="T17" i="2"/>
  <c r="U17" i="2" s="1"/>
  <c r="T16" i="2"/>
  <c r="U16" i="2" s="1"/>
  <c r="T15" i="2"/>
  <c r="U15" i="2" s="1"/>
  <c r="T14" i="2"/>
  <c r="U14" i="2" s="1"/>
  <c r="T13" i="2"/>
  <c r="U13" i="2" s="1"/>
  <c r="T12" i="2"/>
  <c r="U12" i="2" s="1"/>
  <c r="T11" i="2"/>
  <c r="U11" i="2" s="1"/>
  <c r="T10" i="2"/>
  <c r="U10" i="2" s="1"/>
  <c r="T9" i="2"/>
  <c r="T8" i="2"/>
  <c r="U8" i="2" s="1"/>
  <c r="T7" i="2"/>
  <c r="O20" i="2"/>
  <c r="P20" i="2" s="1"/>
  <c r="O19" i="2"/>
  <c r="P19" i="2" s="1"/>
  <c r="O18" i="2"/>
  <c r="P18" i="2" s="1"/>
  <c r="O17" i="2"/>
  <c r="P17" i="2" s="1"/>
  <c r="O16" i="2"/>
  <c r="P16" i="2" s="1"/>
  <c r="O15" i="2"/>
  <c r="P15" i="2" s="1"/>
  <c r="O14" i="2"/>
  <c r="P14" i="2" s="1"/>
  <c r="O13" i="2"/>
  <c r="P13" i="2" s="1"/>
  <c r="O12" i="2"/>
  <c r="P12" i="2" s="1"/>
  <c r="O11" i="2"/>
  <c r="P11" i="2" s="1"/>
  <c r="O10" i="2"/>
  <c r="O9" i="2"/>
  <c r="O8" i="2"/>
  <c r="P8" i="2" s="1"/>
  <c r="O7" i="2"/>
  <c r="J20" i="2"/>
  <c r="J10" i="2"/>
  <c r="J11" i="2"/>
  <c r="J12" i="2"/>
  <c r="J13" i="2"/>
  <c r="J14" i="2"/>
  <c r="J15" i="2"/>
  <c r="J16" i="2"/>
  <c r="J17" i="2"/>
  <c r="J18" i="2"/>
  <c r="J19" i="2"/>
  <c r="J9" i="2"/>
  <c r="J8" i="2"/>
  <c r="J7" i="2"/>
  <c r="F60" i="6"/>
  <c r="F55" i="6"/>
  <c r="F45" i="6"/>
  <c r="F47" i="6"/>
  <c r="F48" i="6"/>
  <c r="F24" i="6"/>
  <c r="F27" i="6"/>
  <c r="F29" i="6"/>
  <c r="F9" i="6"/>
  <c r="F11" i="6"/>
  <c r="F13" i="6"/>
  <c r="F15" i="6"/>
  <c r="F16" i="6"/>
  <c r="F17" i="6"/>
  <c r="S22" i="6"/>
  <c r="S21" i="6"/>
  <c r="S20" i="6"/>
  <c r="S19" i="6"/>
  <c r="S18" i="6"/>
  <c r="S17" i="6"/>
  <c r="S16" i="6"/>
  <c r="S15" i="6"/>
  <c r="S14" i="6"/>
  <c r="S13" i="6"/>
  <c r="S11" i="6"/>
  <c r="S10" i="6"/>
  <c r="S9" i="6"/>
  <c r="S8" i="6"/>
  <c r="AU60" i="6"/>
  <c r="AN60" i="6"/>
  <c r="AG60" i="6"/>
  <c r="S60" i="6"/>
  <c r="L60" i="6"/>
  <c r="AU55" i="6"/>
  <c r="AU53" i="6"/>
  <c r="AU48" i="6"/>
  <c r="AU47" i="6"/>
  <c r="AU49" i="6"/>
  <c r="AU46" i="6"/>
  <c r="AU45" i="6"/>
  <c r="AU44" i="6"/>
  <c r="AN55" i="6"/>
  <c r="AN53" i="6"/>
  <c r="AN47" i="6"/>
  <c r="AN46" i="6"/>
  <c r="AN45" i="6"/>
  <c r="AN44" i="6"/>
  <c r="AG53" i="6"/>
  <c r="AG48" i="6"/>
  <c r="AG46" i="6"/>
  <c r="AG45" i="6"/>
  <c r="AG44" i="6"/>
  <c r="Z55" i="6"/>
  <c r="Z53" i="6"/>
  <c r="Z48" i="6"/>
  <c r="Z47" i="6"/>
  <c r="Z45" i="6"/>
  <c r="Z44" i="6"/>
  <c r="S55" i="6"/>
  <c r="S53" i="6"/>
  <c r="S48" i="6"/>
  <c r="S47" i="6"/>
  <c r="S46" i="6"/>
  <c r="S45" i="6"/>
  <c r="S44" i="6"/>
  <c r="L55" i="6"/>
  <c r="L53" i="6"/>
  <c r="L48" i="6"/>
  <c r="L47" i="6"/>
  <c r="L46" i="6"/>
  <c r="L45" i="6"/>
  <c r="L44" i="6"/>
  <c r="AU30" i="6"/>
  <c r="AU29" i="6"/>
  <c r="AU28" i="6"/>
  <c r="AU27" i="6"/>
  <c r="AU24" i="6"/>
  <c r="AU23" i="6"/>
  <c r="AU22" i="6"/>
  <c r="AU21" i="6"/>
  <c r="AU20" i="6"/>
  <c r="AU19" i="6"/>
  <c r="AU18" i="6"/>
  <c r="AU17" i="6"/>
  <c r="AU15" i="6"/>
  <c r="AU14" i="6"/>
  <c r="AU13" i="6"/>
  <c r="AU12" i="6"/>
  <c r="AU11" i="6"/>
  <c r="AU10" i="6"/>
  <c r="AU9" i="6"/>
  <c r="AU8" i="6"/>
  <c r="AN30" i="6"/>
  <c r="AN29" i="6"/>
  <c r="AN28" i="6"/>
  <c r="AN27" i="6"/>
  <c r="AN24" i="6"/>
  <c r="AN23" i="6"/>
  <c r="AN22" i="6"/>
  <c r="AN21" i="6"/>
  <c r="AN20" i="6"/>
  <c r="AN19" i="6"/>
  <c r="AN18" i="6"/>
  <c r="AN17" i="6"/>
  <c r="AN16" i="6"/>
  <c r="AN15" i="6"/>
  <c r="AN14" i="6"/>
  <c r="AN13" i="6"/>
  <c r="AN12" i="6"/>
  <c r="AN11" i="6"/>
  <c r="AN10" i="6"/>
  <c r="AN9" i="6"/>
  <c r="AN8" i="6"/>
  <c r="AG30" i="6"/>
  <c r="AG29" i="6"/>
  <c r="AG28" i="6"/>
  <c r="AG27" i="6"/>
  <c r="AG24" i="6"/>
  <c r="AG23" i="6"/>
  <c r="AG22" i="6"/>
  <c r="AG20" i="6"/>
  <c r="AG19" i="6"/>
  <c r="AG18" i="6"/>
  <c r="AG17" i="6"/>
  <c r="AG16" i="6"/>
  <c r="AG15" i="6"/>
  <c r="AG14" i="6"/>
  <c r="AG13" i="6"/>
  <c r="AG12" i="6"/>
  <c r="AG11" i="6"/>
  <c r="AG10" i="6"/>
  <c r="AG9" i="6"/>
  <c r="AG8" i="6"/>
  <c r="Z30" i="6"/>
  <c r="Z29" i="6"/>
  <c r="Z28" i="6"/>
  <c r="Z27" i="6"/>
  <c r="Z24" i="6"/>
  <c r="Z23" i="6"/>
  <c r="Z22" i="6"/>
  <c r="Z21" i="6"/>
  <c r="Z20" i="6"/>
  <c r="Z19" i="6"/>
  <c r="Z18" i="6"/>
  <c r="Z17" i="6"/>
  <c r="Z16" i="6"/>
  <c r="Z15" i="6"/>
  <c r="Z14" i="6"/>
  <c r="Z12" i="6"/>
  <c r="Z11" i="6"/>
  <c r="Z10" i="6"/>
  <c r="Z9" i="6"/>
  <c r="Z8" i="6"/>
  <c r="S30" i="6"/>
  <c r="S29" i="6"/>
  <c r="S28" i="6"/>
  <c r="S27" i="6"/>
  <c r="S24" i="6"/>
  <c r="S23" i="6"/>
  <c r="L15" i="6"/>
  <c r="L16" i="6"/>
  <c r="L17" i="6"/>
  <c r="L18" i="6"/>
  <c r="L19" i="6"/>
  <c r="L20" i="6"/>
  <c r="L21" i="6"/>
  <c r="L22" i="6"/>
  <c r="L23" i="6"/>
  <c r="L24" i="6"/>
  <c r="L27" i="6"/>
  <c r="L28" i="6"/>
  <c r="L29" i="6"/>
  <c r="L30" i="6"/>
  <c r="L11" i="6"/>
  <c r="L12" i="6"/>
  <c r="L13" i="6"/>
  <c r="L14" i="6"/>
  <c r="L9" i="6"/>
  <c r="L10" i="6"/>
  <c r="L8" i="6"/>
  <c r="BX122" i="9"/>
  <c r="BX119" i="9"/>
  <c r="BX117" i="9"/>
  <c r="BX116" i="9"/>
  <c r="BX115" i="9"/>
  <c r="BX114" i="9"/>
  <c r="BX113" i="9"/>
  <c r="BX112" i="9"/>
  <c r="BX111" i="9"/>
  <c r="BX110" i="9"/>
  <c r="BX109" i="9"/>
  <c r="BX108" i="9"/>
  <c r="BX107" i="9"/>
  <c r="BO122" i="9"/>
  <c r="BO119" i="9"/>
  <c r="BO117" i="9"/>
  <c r="BO115" i="9"/>
  <c r="BO114" i="9"/>
  <c r="BO113" i="9"/>
  <c r="BO112" i="9"/>
  <c r="BO111" i="9"/>
  <c r="BO110" i="9"/>
  <c r="BO109" i="9"/>
  <c r="BO108" i="9"/>
  <c r="BO107" i="9"/>
  <c r="BF122" i="9"/>
  <c r="BF119" i="9"/>
  <c r="BF117" i="9"/>
  <c r="BF116" i="9"/>
  <c r="BF115" i="9"/>
  <c r="BF114" i="9"/>
  <c r="BF113" i="9"/>
  <c r="BF112" i="9"/>
  <c r="BF111" i="9"/>
  <c r="BF110" i="9"/>
  <c r="BF109" i="9"/>
  <c r="BF108" i="9"/>
  <c r="BF107" i="9"/>
  <c r="AW122" i="9"/>
  <c r="AW119" i="9"/>
  <c r="AW116" i="9"/>
  <c r="AW115" i="9"/>
  <c r="AW114" i="9"/>
  <c r="AW113" i="9"/>
  <c r="AW112" i="9"/>
  <c r="AW111" i="9"/>
  <c r="AW110" i="9"/>
  <c r="AW109" i="9"/>
  <c r="AW108" i="9"/>
  <c r="AW107" i="9"/>
  <c r="AN122" i="9"/>
  <c r="AN119" i="9"/>
  <c r="AN117" i="9"/>
  <c r="AN116" i="9"/>
  <c r="AN115" i="9"/>
  <c r="AN114" i="9"/>
  <c r="AN113" i="9"/>
  <c r="AN112" i="9"/>
  <c r="AN111" i="9"/>
  <c r="AN110" i="9"/>
  <c r="AN109" i="9"/>
  <c r="AN108" i="9"/>
  <c r="AN107" i="9"/>
  <c r="V122" i="9"/>
  <c r="V119" i="9"/>
  <c r="V117" i="9"/>
  <c r="V116" i="9"/>
  <c r="V115" i="9"/>
  <c r="V114" i="9"/>
  <c r="V113" i="9"/>
  <c r="V112" i="9"/>
  <c r="V111" i="9"/>
  <c r="V110" i="9"/>
  <c r="V109" i="9"/>
  <c r="V108" i="9"/>
  <c r="V107" i="9"/>
  <c r="M107" i="9"/>
  <c r="M108" i="9"/>
  <c r="M109" i="9"/>
  <c r="M110" i="9"/>
  <c r="M111" i="9"/>
  <c r="M112" i="9"/>
  <c r="M113" i="9"/>
  <c r="M114" i="9"/>
  <c r="M115" i="9"/>
  <c r="M116" i="9"/>
  <c r="M117" i="9"/>
  <c r="M119" i="9"/>
  <c r="M122" i="9"/>
  <c r="BX94" i="9"/>
  <c r="BX93" i="9"/>
  <c r="BX92" i="9"/>
  <c r="BX91" i="9"/>
  <c r="BX90" i="9"/>
  <c r="BX89" i="9"/>
  <c r="BX88" i="9"/>
  <c r="BX87" i="9"/>
  <c r="BX86" i="9"/>
  <c r="BX85" i="9"/>
  <c r="BX84" i="9"/>
  <c r="BX83" i="9"/>
  <c r="BX82" i="9"/>
  <c r="BX81" i="9"/>
  <c r="BX80" i="9"/>
  <c r="BX79" i="9"/>
  <c r="BX78" i="9"/>
  <c r="BX77" i="9"/>
  <c r="BX76" i="9"/>
  <c r="BO94" i="9"/>
  <c r="BO93" i="9"/>
  <c r="BO92" i="9"/>
  <c r="BO91" i="9"/>
  <c r="BO90" i="9"/>
  <c r="BO89" i="9"/>
  <c r="BO88" i="9"/>
  <c r="BO87" i="9"/>
  <c r="BO86" i="9"/>
  <c r="BO85" i="9"/>
  <c r="BO84" i="9"/>
  <c r="BO83" i="9"/>
  <c r="BO82" i="9"/>
  <c r="BO81" i="9"/>
  <c r="BO80" i="9"/>
  <c r="BO79" i="9"/>
  <c r="BO78" i="9"/>
  <c r="BO77" i="9"/>
  <c r="BO76" i="9"/>
  <c r="BF96" i="9"/>
  <c r="BF94" i="9"/>
  <c r="BF93" i="9"/>
  <c r="BF92" i="9"/>
  <c r="BF91" i="9"/>
  <c r="BF90" i="9"/>
  <c r="BF89" i="9"/>
  <c r="BF87" i="9"/>
  <c r="BF86" i="9"/>
  <c r="BF85" i="9"/>
  <c r="BF84" i="9"/>
  <c r="BF83" i="9"/>
  <c r="BF82" i="9"/>
  <c r="BF81" i="9"/>
  <c r="BF80" i="9"/>
  <c r="BF79" i="9"/>
  <c r="BF78" i="9"/>
  <c r="BF77" i="9"/>
  <c r="BF76" i="9"/>
  <c r="AW96" i="9"/>
  <c r="AW94" i="9"/>
  <c r="AW93" i="9"/>
  <c r="AW90" i="9"/>
  <c r="AW89" i="9"/>
  <c r="AW88" i="9"/>
  <c r="AW87" i="9"/>
  <c r="AW86" i="9"/>
  <c r="AW85" i="9"/>
  <c r="AW84" i="9"/>
  <c r="AW83" i="9"/>
  <c r="AW82" i="9"/>
  <c r="AW81" i="9"/>
  <c r="AW80" i="9"/>
  <c r="AW76" i="9"/>
  <c r="AN96" i="9"/>
  <c r="AN94" i="9"/>
  <c r="AN93" i="9"/>
  <c r="AN92" i="9"/>
  <c r="AN91" i="9"/>
  <c r="AN90" i="9"/>
  <c r="AN89" i="9"/>
  <c r="AN88" i="9"/>
  <c r="AN87" i="9"/>
  <c r="AN86" i="9"/>
  <c r="AN85" i="9"/>
  <c r="AN84" i="9"/>
  <c r="AN83" i="9"/>
  <c r="AN82" i="9"/>
  <c r="AN81" i="9"/>
  <c r="AN80" i="9"/>
  <c r="AN79" i="9"/>
  <c r="AN78" i="9"/>
  <c r="AN77" i="9"/>
  <c r="AN76" i="9"/>
  <c r="V96" i="9"/>
  <c r="V94" i="9"/>
  <c r="V93" i="9"/>
  <c r="V92" i="9"/>
  <c r="V91" i="9"/>
  <c r="V90" i="9"/>
  <c r="V89" i="9"/>
  <c r="V88" i="9"/>
  <c r="V87" i="9"/>
  <c r="V86" i="9"/>
  <c r="V85" i="9"/>
  <c r="V84" i="9"/>
  <c r="V83" i="9"/>
  <c r="V82" i="9"/>
  <c r="V81" i="9"/>
  <c r="V80" i="9"/>
  <c r="V79" i="9"/>
  <c r="V77" i="9"/>
  <c r="V76" i="9"/>
  <c r="M62" i="9"/>
  <c r="M63" i="9"/>
  <c r="BX38" i="9"/>
  <c r="BX37" i="9"/>
  <c r="BX36" i="9"/>
  <c r="BX35" i="9"/>
  <c r="BO38" i="9"/>
  <c r="BO37" i="9"/>
  <c r="BO36" i="9"/>
  <c r="BO35" i="9"/>
  <c r="BF38" i="9"/>
  <c r="BF37" i="9"/>
  <c r="BF36" i="9"/>
  <c r="BF35" i="9"/>
  <c r="AW38" i="9"/>
  <c r="AW37" i="9"/>
  <c r="AW36" i="9"/>
  <c r="AW35" i="9"/>
  <c r="AN38" i="9"/>
  <c r="AN37" i="9"/>
  <c r="AN36" i="9"/>
  <c r="AN35" i="9"/>
  <c r="AE38" i="9"/>
  <c r="AE37" i="9"/>
  <c r="AE36" i="9"/>
  <c r="AE35" i="9"/>
  <c r="V38" i="9"/>
  <c r="V37" i="9"/>
  <c r="V36" i="9"/>
  <c r="V35" i="9"/>
  <c r="M35" i="9"/>
  <c r="M36" i="9"/>
  <c r="M37" i="9"/>
  <c r="M38" i="9"/>
  <c r="BX30" i="9"/>
  <c r="BX29" i="9"/>
  <c r="BX28" i="9"/>
  <c r="BX27" i="9"/>
  <c r="BX26" i="9"/>
  <c r="BX25" i="9"/>
  <c r="BX24" i="9"/>
  <c r="BX23" i="9"/>
  <c r="BX22" i="9"/>
  <c r="BX21" i="9"/>
  <c r="BO30" i="9"/>
  <c r="BO29" i="9"/>
  <c r="BO28" i="9"/>
  <c r="BO27" i="9"/>
  <c r="BO26" i="9"/>
  <c r="BO25" i="9"/>
  <c r="BO24" i="9"/>
  <c r="BO23" i="9"/>
  <c r="BO22" i="9"/>
  <c r="BO21" i="9"/>
  <c r="BF30" i="9"/>
  <c r="BF29" i="9"/>
  <c r="BF28" i="9"/>
  <c r="BF27" i="9"/>
  <c r="BF26" i="9"/>
  <c r="BF25" i="9"/>
  <c r="BF24" i="9"/>
  <c r="BF23" i="9"/>
  <c r="BF22" i="9"/>
  <c r="BF21" i="9"/>
  <c r="AW30" i="9"/>
  <c r="AW29" i="9"/>
  <c r="AW28" i="9"/>
  <c r="AW27" i="9"/>
  <c r="AW26" i="9"/>
  <c r="AW25" i="9"/>
  <c r="AW24" i="9"/>
  <c r="AW23" i="9"/>
  <c r="AW22" i="9"/>
  <c r="AW21" i="9"/>
  <c r="AN30" i="9"/>
  <c r="AN29" i="9"/>
  <c r="AN28" i="9"/>
  <c r="AN27" i="9"/>
  <c r="AN26" i="9"/>
  <c r="AN25" i="9"/>
  <c r="AN24" i="9"/>
  <c r="AN23" i="9"/>
  <c r="AN22" i="9"/>
  <c r="AN21" i="9"/>
  <c r="AE30" i="9"/>
  <c r="AE29" i="9"/>
  <c r="AE28" i="9"/>
  <c r="AE27" i="9"/>
  <c r="AE26" i="9"/>
  <c r="AE25" i="9"/>
  <c r="AE24" i="9"/>
  <c r="AE23" i="9"/>
  <c r="AE22" i="9"/>
  <c r="AE21" i="9"/>
  <c r="V30" i="9"/>
  <c r="V29" i="9"/>
  <c r="V28" i="9"/>
  <c r="V27" i="9"/>
  <c r="V26" i="9"/>
  <c r="V25" i="9"/>
  <c r="V24" i="9"/>
  <c r="V23" i="9"/>
  <c r="V22" i="9"/>
  <c r="V21" i="9"/>
  <c r="M30" i="9"/>
  <c r="M29" i="9"/>
  <c r="M28" i="9"/>
  <c r="M27" i="9"/>
  <c r="M26" i="9"/>
  <c r="M25" i="9"/>
  <c r="M24" i="9"/>
  <c r="M23" i="9"/>
  <c r="M22" i="9"/>
  <c r="M21" i="9"/>
  <c r="BX16" i="9"/>
  <c r="BX15" i="9"/>
  <c r="BX14" i="9"/>
  <c r="BX13" i="9"/>
  <c r="BX12" i="9"/>
  <c r="BX11" i="9"/>
  <c r="BX10" i="9"/>
  <c r="BX9" i="9"/>
  <c r="BX8" i="9"/>
  <c r="BX7" i="9"/>
  <c r="BF16" i="9"/>
  <c r="BF15" i="9"/>
  <c r="BF14" i="9"/>
  <c r="BF12" i="9"/>
  <c r="BF11" i="9"/>
  <c r="BF10" i="9"/>
  <c r="BF9" i="9"/>
  <c r="BF8" i="9"/>
  <c r="AW16" i="9"/>
  <c r="AW15" i="9"/>
  <c r="AW14" i="9"/>
  <c r="AW13" i="9"/>
  <c r="AW12" i="9"/>
  <c r="AW11" i="9"/>
  <c r="AW10" i="9"/>
  <c r="AW9" i="9"/>
  <c r="AW8" i="9"/>
  <c r="AW7" i="9"/>
  <c r="AN16" i="9"/>
  <c r="AN15" i="9"/>
  <c r="AN14" i="9"/>
  <c r="AN13" i="9"/>
  <c r="AN11" i="9"/>
  <c r="AN10" i="9"/>
  <c r="AN9" i="9"/>
  <c r="AN8" i="9"/>
  <c r="AN7" i="9"/>
  <c r="AE16" i="9"/>
  <c r="AE15" i="9"/>
  <c r="AE14" i="9"/>
  <c r="AE13" i="9"/>
  <c r="AE12" i="9"/>
  <c r="AE11" i="9"/>
  <c r="AE10" i="9"/>
  <c r="AE9" i="9"/>
  <c r="AE8" i="9"/>
  <c r="AE7" i="9"/>
  <c r="V16" i="9"/>
  <c r="V15" i="9"/>
  <c r="V14" i="9"/>
  <c r="V13" i="9"/>
  <c r="V12" i="9"/>
  <c r="V10" i="9"/>
  <c r="V9" i="9"/>
  <c r="V8" i="9"/>
  <c r="V7" i="9"/>
  <c r="M7" i="9"/>
  <c r="M9" i="9"/>
  <c r="M10" i="9"/>
  <c r="M12" i="9"/>
  <c r="M13" i="9"/>
  <c r="M14" i="9"/>
  <c r="M15" i="9"/>
  <c r="M16" i="9"/>
  <c r="BO16" i="9"/>
  <c r="BO15" i="9"/>
  <c r="BO14" i="9"/>
  <c r="BO13" i="9"/>
  <c r="BO11" i="9"/>
  <c r="BO10" i="9"/>
  <c r="BO9" i="9"/>
  <c r="BO8" i="9"/>
  <c r="BO7" i="9"/>
  <c r="T162" i="2"/>
  <c r="U162" i="2" s="1"/>
  <c r="O162" i="2"/>
  <c r="P162" i="2" s="1"/>
  <c r="T161" i="2"/>
  <c r="T159" i="2"/>
  <c r="T158" i="2"/>
  <c r="U158" i="2" s="1"/>
  <c r="T157" i="2"/>
  <c r="U157" i="2" s="1"/>
  <c r="T156" i="2"/>
  <c r="U156" i="2" s="1"/>
  <c r="T155" i="2"/>
  <c r="U155" i="2" s="1"/>
  <c r="T154" i="2"/>
  <c r="U154" i="2" s="1"/>
  <c r="T153" i="2"/>
  <c r="T152" i="2"/>
  <c r="U152" i="2" s="1"/>
  <c r="T151" i="2"/>
  <c r="T150" i="2"/>
  <c r="U150" i="2" s="1"/>
  <c r="T149" i="2"/>
  <c r="U149" i="2" s="1"/>
  <c r="T148" i="2"/>
  <c r="O161" i="2"/>
  <c r="O159" i="2"/>
  <c r="O158" i="2"/>
  <c r="O157" i="2"/>
  <c r="P157" i="2" s="1"/>
  <c r="O156" i="2"/>
  <c r="P156" i="2" s="1"/>
  <c r="O155" i="2"/>
  <c r="P155" i="2" s="1"/>
  <c r="O154" i="2"/>
  <c r="P154" i="2" s="1"/>
  <c r="O153" i="2"/>
  <c r="O152" i="2"/>
  <c r="P152" i="2" s="1"/>
  <c r="O151" i="2"/>
  <c r="O150" i="2"/>
  <c r="P150" i="2" s="1"/>
  <c r="O149" i="2"/>
  <c r="P149" i="2" s="1"/>
  <c r="X146" i="3"/>
  <c r="U146" i="3"/>
  <c r="U140" i="3"/>
  <c r="X147" i="3"/>
  <c r="U147" i="3"/>
  <c r="R140" i="3"/>
  <c r="O139" i="3"/>
  <c r="F139" i="3" s="1"/>
  <c r="O138" i="3"/>
  <c r="I46" i="3"/>
  <c r="L126" i="3"/>
  <c r="F126" i="3" s="1"/>
  <c r="O147" i="3"/>
  <c r="I110" i="3"/>
  <c r="L122" i="3"/>
  <c r="R147" i="3"/>
  <c r="O146" i="3"/>
  <c r="O28" i="3"/>
  <c r="R146" i="3"/>
  <c r="I147" i="3"/>
  <c r="I121" i="3"/>
  <c r="F121" i="3" s="1"/>
  <c r="X27" i="3"/>
  <c r="L138" i="3"/>
  <c r="X28" i="3"/>
  <c r="L47" i="3"/>
  <c r="I49" i="3"/>
  <c r="F49" i="3" s="1"/>
  <c r="I92" i="3"/>
  <c r="F92" i="3" s="1"/>
  <c r="I138" i="3"/>
  <c r="I11" i="3"/>
  <c r="F11" i="3" s="1"/>
  <c r="L93" i="3"/>
  <c r="O140" i="3"/>
  <c r="L42" i="3"/>
  <c r="I146" i="3"/>
  <c r="L92" i="3"/>
  <c r="L89" i="3"/>
  <c r="L95" i="3"/>
  <c r="F95" i="3" s="1"/>
  <c r="I111" i="3"/>
  <c r="L87" i="3"/>
  <c r="U27" i="3"/>
  <c r="AJ146" i="3"/>
  <c r="AG146" i="3"/>
  <c r="AG138" i="3"/>
  <c r="AJ124" i="3"/>
  <c r="F124" i="3" s="1"/>
  <c r="AG124" i="3"/>
  <c r="AG111" i="3"/>
  <c r="AG13" i="3"/>
  <c r="AJ11" i="3"/>
  <c r="AG11" i="3"/>
  <c r="AJ158" i="3"/>
  <c r="AP163" i="3"/>
  <c r="AP161" i="3"/>
  <c r="AG163" i="3"/>
  <c r="L158" i="3"/>
  <c r="AG158" i="3"/>
  <c r="AS161" i="3"/>
  <c r="AS138" i="3"/>
  <c r="AS110" i="3"/>
  <c r="AS111" i="3"/>
  <c r="AV10" i="3"/>
  <c r="AV9" i="3"/>
  <c r="AS9" i="3"/>
  <c r="F163" i="3" l="1"/>
  <c r="F13" i="3"/>
  <c r="F138" i="3"/>
  <c r="F146" i="3"/>
  <c r="F147" i="3"/>
  <c r="P60" i="2"/>
  <c r="P90" i="2"/>
  <c r="U125" i="2"/>
  <c r="U138" i="2"/>
  <c r="U159" i="2"/>
  <c r="P75" i="2"/>
  <c r="U80" i="2"/>
  <c r="P109" i="2"/>
  <c r="U148" i="2"/>
  <c r="U164" i="2"/>
  <c r="U161" i="2"/>
  <c r="P137" i="2"/>
  <c r="U58" i="2"/>
  <c r="F58" i="2" s="1"/>
  <c r="P99" i="2"/>
  <c r="P135" i="2"/>
  <c r="P81" i="2"/>
  <c r="U99" i="2"/>
  <c r="U117" i="2"/>
  <c r="F117" i="2" s="1"/>
  <c r="U116" i="2"/>
  <c r="U129" i="2"/>
  <c r="P65" i="2"/>
  <c r="U151" i="2"/>
  <c r="F151" i="2" s="1"/>
  <c r="P55" i="2"/>
  <c r="P93" i="2"/>
  <c r="P80" i="2"/>
  <c r="P69" i="2"/>
  <c r="F33" i="2"/>
  <c r="U75" i="2"/>
  <c r="P129" i="2"/>
  <c r="P85" i="2"/>
  <c r="P57" i="2"/>
  <c r="P71" i="2"/>
  <c r="U85" i="2"/>
  <c r="P125" i="2"/>
  <c r="U124" i="2"/>
  <c r="U137" i="2"/>
  <c r="U133" i="2"/>
  <c r="F28" i="3"/>
  <c r="F27" i="3"/>
  <c r="F92" i="2"/>
  <c r="F32" i="2"/>
  <c r="F31" i="2"/>
  <c r="F63" i="2"/>
  <c r="F59" i="2"/>
  <c r="F56" i="2"/>
  <c r="F30" i="2"/>
  <c r="F29" i="2"/>
  <c r="F46" i="2"/>
  <c r="F47" i="2"/>
  <c r="F17" i="2"/>
  <c r="F20" i="2"/>
  <c r="F18" i="2"/>
  <c r="F15" i="2"/>
  <c r="F14" i="2"/>
  <c r="F38" i="2"/>
  <c r="F16" i="2"/>
  <c r="F28" i="2"/>
  <c r="F74" i="2"/>
  <c r="F19" i="2"/>
  <c r="F26" i="2"/>
  <c r="F77" i="2"/>
  <c r="F62" i="2"/>
  <c r="F13" i="2"/>
  <c r="F37" i="2"/>
  <c r="F12" i="2"/>
  <c r="F36" i="2"/>
  <c r="F134" i="2"/>
  <c r="F11" i="2"/>
  <c r="F35" i="2"/>
  <c r="F49" i="2"/>
  <c r="F72" i="2"/>
  <c r="F34" i="2"/>
  <c r="F48" i="2"/>
  <c r="K70" i="2"/>
  <c r="K156" i="2"/>
  <c r="F156" i="2" s="1"/>
  <c r="K127" i="2"/>
  <c r="F127" i="2" s="1"/>
  <c r="K135" i="2"/>
  <c r="K129" i="2"/>
  <c r="K125" i="2"/>
  <c r="K138" i="2"/>
  <c r="K116" i="2"/>
  <c r="F116" i="2" s="1"/>
  <c r="K115" i="2"/>
  <c r="K67" i="2"/>
  <c r="K57" i="2"/>
  <c r="K158" i="2"/>
  <c r="F158" i="2" s="1"/>
  <c r="K159" i="2"/>
  <c r="K122" i="2"/>
  <c r="F122" i="2" s="1"/>
  <c r="K84" i="2"/>
  <c r="K7" i="2"/>
  <c r="K73" i="2"/>
  <c r="K65" i="2"/>
  <c r="K68" i="2"/>
  <c r="K87" i="2"/>
  <c r="K78" i="2"/>
  <c r="K149" i="2"/>
  <c r="F149" i="2" s="1"/>
  <c r="K9" i="2"/>
  <c r="K109" i="2"/>
  <c r="K71" i="2"/>
  <c r="K103" i="2"/>
  <c r="F103" i="2" s="1"/>
  <c r="K130" i="2"/>
  <c r="F130" i="2" s="1"/>
  <c r="K61" i="2"/>
  <c r="K60" i="2"/>
  <c r="K137" i="2"/>
  <c r="K104" i="2"/>
  <c r="K124" i="2"/>
  <c r="F124" i="2" s="1"/>
  <c r="K90" i="2"/>
  <c r="K79" i="2"/>
  <c r="K171" i="2"/>
  <c r="F171" i="2" s="1"/>
  <c r="K106" i="2"/>
  <c r="F106" i="2" s="1"/>
  <c r="K83" i="2"/>
  <c r="K8" i="2"/>
  <c r="F8" i="2" s="1"/>
  <c r="K76" i="2"/>
  <c r="K64" i="2"/>
  <c r="K82" i="2"/>
  <c r="K80" i="2"/>
  <c r="K75" i="2"/>
  <c r="K81" i="2"/>
  <c r="F80" i="2" l="1"/>
  <c r="F75" i="2"/>
  <c r="F159" i="2"/>
  <c r="F85" i="2"/>
  <c r="F71" i="2"/>
  <c r="F109" i="2"/>
  <c r="F137" i="2"/>
  <c r="F55" i="2"/>
  <c r="F104" i="2"/>
  <c r="F129" i="2"/>
  <c r="F81" i="2"/>
  <c r="F82" i="2"/>
  <c r="F64" i="2"/>
  <c r="F76" i="2"/>
  <c r="F83" i="2"/>
  <c r="F79" i="2"/>
  <c r="F90" i="2"/>
  <c r="F60" i="2"/>
  <c r="F78" i="2"/>
  <c r="F87" i="2"/>
  <c r="F68" i="2"/>
  <c r="F65" i="2"/>
  <c r="F73" i="2"/>
  <c r="F84" i="2"/>
  <c r="F57" i="2"/>
  <c r="F67" i="2"/>
  <c r="F138" i="2"/>
  <c r="F70" i="2"/>
</calcChain>
</file>

<file path=xl/sharedStrings.xml><?xml version="1.0" encoding="utf-8"?>
<sst xmlns="http://schemas.openxmlformats.org/spreadsheetml/2006/main" count="3447" uniqueCount="432">
  <si>
    <t>SHOW JUMPING</t>
  </si>
  <si>
    <t>INTERSCHOOL STATE CHAMPS</t>
  </si>
  <si>
    <t xml:space="preserve">NORTHERN DISTRICTS SJ CLUB </t>
  </si>
  <si>
    <t>Primary 70cm</t>
  </si>
  <si>
    <t xml:space="preserve"> Total Team Selection Points</t>
  </si>
  <si>
    <t>Jump Pen</t>
  </si>
  <si>
    <t>Time Pen</t>
  </si>
  <si>
    <t>Time</t>
  </si>
  <si>
    <t>Tot Pen</t>
  </si>
  <si>
    <t>Team Selection Points</t>
  </si>
  <si>
    <t xml:space="preserve">Time </t>
  </si>
  <si>
    <t>Rider First Name</t>
  </si>
  <si>
    <t>Rider Last Name</t>
  </si>
  <si>
    <t>School</t>
  </si>
  <si>
    <t>Name of Pony/Horse</t>
  </si>
  <si>
    <t>Primary 80cm</t>
  </si>
  <si>
    <t>Primary 90cm</t>
  </si>
  <si>
    <t>Intermediate 90cm</t>
  </si>
  <si>
    <t>Intermediate 100cm</t>
  </si>
  <si>
    <t>Secondary 110cm</t>
  </si>
  <si>
    <t>Rider %</t>
  </si>
  <si>
    <t>Led %</t>
  </si>
  <si>
    <t>Intermediate Show Horse</t>
  </si>
  <si>
    <t>Intermediate Show Hunter</t>
  </si>
  <si>
    <t>EVENTING</t>
  </si>
  <si>
    <t>KIRKCALDY HT</t>
  </si>
  <si>
    <t>REYNELLA HT</t>
  </si>
  <si>
    <t xml:space="preserve"> EvA 80cm (Intro)</t>
  </si>
  <si>
    <t>Dressage Score</t>
  </si>
  <si>
    <t>XC Jump Pen</t>
  </si>
  <si>
    <t>XC Time Pen</t>
  </si>
  <si>
    <t>SJ Pen</t>
  </si>
  <si>
    <t>SJ Time Pen</t>
  </si>
  <si>
    <t>Total Pen</t>
  </si>
  <si>
    <t xml:space="preserve"> EvA 95cm (Preliminary)</t>
  </si>
  <si>
    <t>1* EvA 105cm (Pre-Novice)</t>
  </si>
  <si>
    <t>COMBINED TRAINING</t>
  </si>
  <si>
    <t>State Champs Saturday</t>
  </si>
  <si>
    <t>State Champs Sunday</t>
  </si>
  <si>
    <t>Dressage %</t>
  </si>
  <si>
    <t>Total pen</t>
  </si>
  <si>
    <t>Team Score Points</t>
  </si>
  <si>
    <t>CT 80cm Primary</t>
  </si>
  <si>
    <t>CT 80cm Secondary</t>
  </si>
  <si>
    <t>CT 95cm Secondary</t>
  </si>
  <si>
    <t>CT 105cm Secondary</t>
  </si>
  <si>
    <t>DRESSAGE</t>
  </si>
  <si>
    <t xml:space="preserve"> Primary Preliminary </t>
  </si>
  <si>
    <t>Class</t>
  </si>
  <si>
    <t>%</t>
  </si>
  <si>
    <t>AHDC June</t>
  </si>
  <si>
    <t xml:space="preserve"> Primary Novice </t>
  </si>
  <si>
    <t xml:space="preserve"> Intermediate Preliminary </t>
  </si>
  <si>
    <t xml:space="preserve"> Intermediate Novice </t>
  </si>
  <si>
    <t xml:space="preserve"> Secondary Elementary </t>
  </si>
  <si>
    <t xml:space="preserve"> Secondary Medium </t>
  </si>
  <si>
    <t>Year</t>
  </si>
  <si>
    <t>SHOW HORSE</t>
  </si>
  <si>
    <t xml:space="preserve"> Primary Show Horse</t>
  </si>
  <si>
    <t xml:space="preserve"> Primary Show Hunter</t>
  </si>
  <si>
    <t>State Champinships</t>
  </si>
  <si>
    <t>Arnold</t>
  </si>
  <si>
    <t>Wyoming Lass</t>
  </si>
  <si>
    <t>Madison</t>
  </si>
  <si>
    <t>AVR My Fortuitous</t>
  </si>
  <si>
    <t xml:space="preserve">Ella </t>
  </si>
  <si>
    <t>Beissel</t>
  </si>
  <si>
    <t>Hedley</t>
  </si>
  <si>
    <t>HP Ironclad</t>
  </si>
  <si>
    <t>Hanna</t>
  </si>
  <si>
    <t>Rhesa Elisha</t>
  </si>
  <si>
    <t>Evans</t>
  </si>
  <si>
    <t>Astoria Magisterium</t>
  </si>
  <si>
    <t>Stella</t>
  </si>
  <si>
    <t>CT 50cm Primary</t>
  </si>
  <si>
    <t>CT 65cm Primary</t>
  </si>
  <si>
    <t>CT 65cm Secondary</t>
  </si>
  <si>
    <t>Strathalbyn SJ Club</t>
  </si>
  <si>
    <t>Angaston Ag Show</t>
  </si>
  <si>
    <t>Mundulla Ag Show</t>
  </si>
  <si>
    <t>Sophie</t>
  </si>
  <si>
    <t>Bairstow</t>
  </si>
  <si>
    <t>Urrbrae High School</t>
  </si>
  <si>
    <t>Forbidden Dream</t>
  </si>
  <si>
    <t xml:space="preserve">Samantha </t>
  </si>
  <si>
    <t>Foster</t>
  </si>
  <si>
    <t>Tenison Woods College</t>
  </si>
  <si>
    <t>HVIRS Gracious</t>
  </si>
  <si>
    <t>Cash Splash</t>
  </si>
  <si>
    <t>Glen Haven Gosh</t>
  </si>
  <si>
    <t>Ellana</t>
  </si>
  <si>
    <t>Princi</t>
  </si>
  <si>
    <t>St Francis De Sales College</t>
  </si>
  <si>
    <t>EP Royale</t>
  </si>
  <si>
    <t xml:space="preserve">Sabela </t>
  </si>
  <si>
    <t>Moore</t>
  </si>
  <si>
    <t>Seymour College</t>
  </si>
  <si>
    <t>Forrest Gumpp</t>
  </si>
  <si>
    <t>Charlotte</t>
  </si>
  <si>
    <t>Leonow</t>
  </si>
  <si>
    <t>Kenlock Super Salute</t>
  </si>
  <si>
    <t>Marcus</t>
  </si>
  <si>
    <t>Aria Indulgance</t>
  </si>
  <si>
    <t>Anastasia</t>
  </si>
  <si>
    <t>Govedarica</t>
  </si>
  <si>
    <t>Pembroke</t>
  </si>
  <si>
    <t>Danson Qualify</t>
  </si>
  <si>
    <t>Isabelle</t>
  </si>
  <si>
    <t>Relf</t>
  </si>
  <si>
    <t>Glenhill Secret Assassin</t>
  </si>
  <si>
    <t>Lucinda</t>
  </si>
  <si>
    <t>Rhodes</t>
  </si>
  <si>
    <t>Scaysbrook Park Royal Encore</t>
  </si>
  <si>
    <t>Zara</t>
  </si>
  <si>
    <t>Lally</t>
  </si>
  <si>
    <t>Trussana B</t>
  </si>
  <si>
    <t>Audriena</t>
  </si>
  <si>
    <t>Ainslie</t>
  </si>
  <si>
    <t>Trinity College</t>
  </si>
  <si>
    <t>Bon Garcon</t>
  </si>
  <si>
    <t>Julia</t>
  </si>
  <si>
    <t>I'anson</t>
  </si>
  <si>
    <t>Faith Lutheran School</t>
  </si>
  <si>
    <t>Wynara Bronze Lady</t>
  </si>
  <si>
    <t>Archie</t>
  </si>
  <si>
    <t>Sweet</t>
  </si>
  <si>
    <t>Poonindie Community Leraning Centre</t>
  </si>
  <si>
    <t>Ridgeview Prince</t>
  </si>
  <si>
    <t xml:space="preserve">Ellana </t>
  </si>
  <si>
    <t>Wynara Rainbow Dreams</t>
  </si>
  <si>
    <t>Harlow</t>
  </si>
  <si>
    <t>Diamond</t>
  </si>
  <si>
    <t>Pulteney Grammar School</t>
  </si>
  <si>
    <t>He's All White</t>
  </si>
  <si>
    <t>Inge</t>
  </si>
  <si>
    <t>Rubino</t>
  </si>
  <si>
    <t>Pembroke School</t>
  </si>
  <si>
    <t>Rosden Park Tinx</t>
  </si>
  <si>
    <t>Abigail</t>
  </si>
  <si>
    <t>Graham</t>
  </si>
  <si>
    <t>Wyann Guns and Roses</t>
  </si>
  <si>
    <t xml:space="preserve">Eliza </t>
  </si>
  <si>
    <t>Spiers</t>
  </si>
  <si>
    <t>Spierwood Millington</t>
  </si>
  <si>
    <t>Ali</t>
  </si>
  <si>
    <t>Smit</t>
  </si>
  <si>
    <t xml:space="preserve">SS Calico </t>
  </si>
  <si>
    <t>Sherbet Lemon</t>
  </si>
  <si>
    <t>Fiction</t>
  </si>
  <si>
    <t>Harry</t>
  </si>
  <si>
    <t>Downer</t>
  </si>
  <si>
    <t>St Peter's College</t>
  </si>
  <si>
    <t>Wimborne Confession</t>
  </si>
  <si>
    <t>Drumeden Centre Stage</t>
  </si>
  <si>
    <t>Emily</t>
  </si>
  <si>
    <t>Crowe</t>
  </si>
  <si>
    <t>Dawn Salute</t>
  </si>
  <si>
    <t>Nikki</t>
  </si>
  <si>
    <t>Veldstra-Finlay</t>
  </si>
  <si>
    <t>Highfield Leonardo</t>
  </si>
  <si>
    <t>Annabelle</t>
  </si>
  <si>
    <t>Knowles</t>
  </si>
  <si>
    <t>University Senior College</t>
  </si>
  <si>
    <t>Sandon Grove Bobby Royal</t>
  </si>
  <si>
    <t>Ava</t>
  </si>
  <si>
    <t>Sacred Heart College</t>
  </si>
  <si>
    <t>Transference</t>
  </si>
  <si>
    <t>Brooklyn</t>
  </si>
  <si>
    <t>Shepherd</t>
  </si>
  <si>
    <t>Reynella Easy College</t>
  </si>
  <si>
    <t>Chilli</t>
  </si>
  <si>
    <t>Smith</t>
  </si>
  <si>
    <t>Xavier College Gawler</t>
  </si>
  <si>
    <t>Shadows Tollinski</t>
  </si>
  <si>
    <t>Cobcroft</t>
  </si>
  <si>
    <t>Cornerstone College</t>
  </si>
  <si>
    <t>Karanga Toy Story</t>
  </si>
  <si>
    <t>Isa</t>
  </si>
  <si>
    <t>Ahlgren</t>
  </si>
  <si>
    <t>Muirden Senior College</t>
  </si>
  <si>
    <t>After Dark</t>
  </si>
  <si>
    <t>Anna</t>
  </si>
  <si>
    <t>Bliss</t>
  </si>
  <si>
    <t>St Martins Lutheran College</t>
  </si>
  <si>
    <t>Bamborough Liberache</t>
  </si>
  <si>
    <t>Gordon Park Miss Monroe</t>
  </si>
  <si>
    <t>Meaney</t>
  </si>
  <si>
    <t>St Joseph's Clare</t>
  </si>
  <si>
    <t>Diamonte Show Time</t>
  </si>
  <si>
    <t xml:space="preserve">Ellie </t>
  </si>
  <si>
    <t>Loriot Pandora</t>
  </si>
  <si>
    <t>Madelyn</t>
  </si>
  <si>
    <t>Rivington Falkor</t>
  </si>
  <si>
    <t>Amelia</t>
  </si>
  <si>
    <t>McCloud</t>
  </si>
  <si>
    <t>Kenlock I See Blue</t>
  </si>
  <si>
    <t>Isla</t>
  </si>
  <si>
    <t>Pettman</t>
  </si>
  <si>
    <t>Shropshire Posh Josh</t>
  </si>
  <si>
    <t xml:space="preserve">Emily </t>
  </si>
  <si>
    <t>Strathrose Admiral</t>
  </si>
  <si>
    <t>Airlie</t>
  </si>
  <si>
    <t>Wheadon</t>
  </si>
  <si>
    <t>Willowcroft Warrior</t>
  </si>
  <si>
    <t>Maggii-rose</t>
  </si>
  <si>
    <t>Mallord</t>
  </si>
  <si>
    <t>Investigator College</t>
  </si>
  <si>
    <t>Master Binks</t>
  </si>
  <si>
    <t>Stokedown</t>
  </si>
  <si>
    <t>Hailey</t>
  </si>
  <si>
    <t>Ellie</t>
  </si>
  <si>
    <t>Wray</t>
  </si>
  <si>
    <t>Langtree Gianne</t>
  </si>
  <si>
    <t>Dalbrae Tudor</t>
  </si>
  <si>
    <t>Maddison</t>
  </si>
  <si>
    <t>Wissell</t>
  </si>
  <si>
    <t>Maitland Lutheran School</t>
  </si>
  <si>
    <t>Avonlea Snowman</t>
  </si>
  <si>
    <t>Damara VWNZ</t>
  </si>
  <si>
    <t>Clementine</t>
  </si>
  <si>
    <t>O'connell</t>
  </si>
  <si>
    <t>Concordia</t>
  </si>
  <si>
    <t>Clover Park Jester</t>
  </si>
  <si>
    <t>Ella-rose</t>
  </si>
  <si>
    <t>Encounter Lutheran College</t>
  </si>
  <si>
    <t>Pemberton</t>
  </si>
  <si>
    <t>Mallala Showjumping Club</t>
  </si>
  <si>
    <t xml:space="preserve">SA STATE JUMPING CHAMPIONSHIPS </t>
  </si>
  <si>
    <t>State Championships</t>
  </si>
  <si>
    <t>MILANG HT 2025</t>
  </si>
  <si>
    <t>Naracoorte HT</t>
  </si>
  <si>
    <t>Currency Creek HT</t>
  </si>
  <si>
    <t>Milang HT April 2026</t>
  </si>
  <si>
    <t>AHDC Feb</t>
  </si>
  <si>
    <t>AHDC 8/3</t>
  </si>
  <si>
    <t>Clare Valley Dressage Club</t>
  </si>
  <si>
    <t>Willow</t>
  </si>
  <si>
    <t>Mitchell</t>
  </si>
  <si>
    <t>Tanunda Primary School</t>
  </si>
  <si>
    <t>Apollo Park Avalanche</t>
  </si>
  <si>
    <t>Forever Royal</t>
  </si>
  <si>
    <t>Sarah</t>
  </si>
  <si>
    <t>Wotton</t>
  </si>
  <si>
    <t>Scotch College</t>
  </si>
  <si>
    <t>ESB Irish Illusion</t>
  </si>
  <si>
    <t>Imogen</t>
  </si>
  <si>
    <t>Carmichael</t>
  </si>
  <si>
    <t>Little Black Suzi</t>
  </si>
  <si>
    <t>Matilda</t>
  </si>
  <si>
    <t>Kauppila</t>
  </si>
  <si>
    <t>Love Me Tender</t>
  </si>
  <si>
    <t>Storm Brewing</t>
  </si>
  <si>
    <t>Katrina</t>
  </si>
  <si>
    <t>Brokus</t>
  </si>
  <si>
    <t>Fahey</t>
  </si>
  <si>
    <t>Aldinga Beach Primary</t>
  </si>
  <si>
    <t>Dawn Rising Andreis</t>
  </si>
  <si>
    <t>Shanae</t>
  </si>
  <si>
    <t>Richards</t>
  </si>
  <si>
    <t>Salisbury East High School</t>
  </si>
  <si>
    <t>Sanlirra Luxurious</t>
  </si>
  <si>
    <t>Starla</t>
  </si>
  <si>
    <t>Murphy</t>
  </si>
  <si>
    <t>Cayuse Dun In A Flash</t>
  </si>
  <si>
    <t>Carly</t>
  </si>
  <si>
    <t>Roberts</t>
  </si>
  <si>
    <t>Unity College</t>
  </si>
  <si>
    <t>Kapeta Langley</t>
  </si>
  <si>
    <t>Takoda</t>
  </si>
  <si>
    <t>Millie</t>
  </si>
  <si>
    <t>Carne-Holland</t>
  </si>
  <si>
    <t>St Catherines Stirling</t>
  </si>
  <si>
    <t>Genesis Park Shelter</t>
  </si>
  <si>
    <t>Rhesa Prince of Peace</t>
  </si>
  <si>
    <t>Kapeta Trickster</t>
  </si>
  <si>
    <t>Oaks Pocketaroo</t>
  </si>
  <si>
    <t>JB Little Gun</t>
  </si>
  <si>
    <t>Blackall Park Koraleigh</t>
  </si>
  <si>
    <t>Holly</t>
  </si>
  <si>
    <t>Intermec Roger That</t>
  </si>
  <si>
    <t>Xinyan</t>
  </si>
  <si>
    <t>Xie</t>
  </si>
  <si>
    <t>Mercedes College</t>
  </si>
  <si>
    <t>Wurlyana SC Apollo</t>
  </si>
  <si>
    <t>Cera Cascaletto</t>
  </si>
  <si>
    <t>Keely</t>
  </si>
  <si>
    <t>Hutchinson</t>
  </si>
  <si>
    <t>Eastern Fleurieu</t>
  </si>
  <si>
    <t>Cooramin Goldleaf</t>
  </si>
  <si>
    <t>Exmoor Celtic Snow</t>
  </si>
  <si>
    <t>Digney</t>
  </si>
  <si>
    <t>Hills Christian Community School</t>
  </si>
  <si>
    <t>Oaks Burma</t>
  </si>
  <si>
    <t>Waikerie High School</t>
  </si>
  <si>
    <t>Maggie-rose</t>
  </si>
  <si>
    <t>O'Connell</t>
  </si>
  <si>
    <t>Tuxedo Cat</t>
  </si>
  <si>
    <t>Xavier College Gawler Belt</t>
  </si>
  <si>
    <t xml:space="preserve">SADA </t>
  </si>
  <si>
    <t>Selena</t>
  </si>
  <si>
    <t>Martiensen</t>
  </si>
  <si>
    <t>Lazy D White Chocolate</t>
  </si>
  <si>
    <t>Kapaulenko</t>
  </si>
  <si>
    <t>Wynara First Romance</t>
  </si>
  <si>
    <t>Massicci</t>
  </si>
  <si>
    <t>RRQ Shortly Valentino</t>
  </si>
  <si>
    <t>withdrawn</t>
  </si>
  <si>
    <t>Halle</t>
  </si>
  <si>
    <t>James</t>
  </si>
  <si>
    <t>Zoe</t>
  </si>
  <si>
    <t>Gundemain Touch of Luck</t>
  </si>
  <si>
    <t>Lippsy Shuffle</t>
  </si>
  <si>
    <t>CT - If people on equal points, work out how had the highest percentage across the competitions in dressage</t>
  </si>
  <si>
    <t>Dressage - only count one test per competition</t>
  </si>
  <si>
    <t>SJ - put the penalities and time for the first round, then use placing for class for team selection class. Must be less 8 or less pentalities in first round</t>
  </si>
  <si>
    <t xml:space="preserve"> - Must have 1 qualifier with a maximum of 4 points and 1 qualifier with a maximum of 8 points</t>
  </si>
  <si>
    <t>Class Placing</t>
  </si>
  <si>
    <t>Hillview Ziva</t>
  </si>
  <si>
    <t>Ivy</t>
  </si>
  <si>
    <t>Dowd</t>
  </si>
  <si>
    <t>Guhr</t>
  </si>
  <si>
    <t xml:space="preserve">Hayley </t>
  </si>
  <si>
    <t>Fuss</t>
  </si>
  <si>
    <t>Mister Razzle Dazzle</t>
  </si>
  <si>
    <t>Olivia</t>
  </si>
  <si>
    <t>Tootell</t>
  </si>
  <si>
    <t>St Josephs Murray Bridge</t>
  </si>
  <si>
    <t>Cummins Area School</t>
  </si>
  <si>
    <t>Buckwell Park Overture</t>
  </si>
  <si>
    <t>Rooney</t>
  </si>
  <si>
    <t>Walford Anglican School For Girls</t>
  </si>
  <si>
    <t>Sparkling Sun</t>
  </si>
  <si>
    <t>Amy</t>
  </si>
  <si>
    <t>Tom</t>
  </si>
  <si>
    <t>Trewartha</t>
  </si>
  <si>
    <t>Norwood International High School</t>
  </si>
  <si>
    <t>Summit Lodge Imperial Topaz</t>
  </si>
  <si>
    <t>Byalee Totally Blessed</t>
  </si>
  <si>
    <t>Investigator college</t>
  </si>
  <si>
    <t>Gundemain touch of luck</t>
  </si>
  <si>
    <t>Stirling</t>
  </si>
  <si>
    <t>Suncrest Con Brio</t>
  </si>
  <si>
    <t>Avella Park Rock It Alfie</t>
  </si>
  <si>
    <t>Party Boy</t>
  </si>
  <si>
    <t>Bordertown High School</t>
  </si>
  <si>
    <t>Bennett</t>
  </si>
  <si>
    <t>Jump Pen 1st round</t>
  </si>
  <si>
    <t>1st</t>
  </si>
  <si>
    <t>2nd</t>
  </si>
  <si>
    <t>3rd</t>
  </si>
  <si>
    <t>4th</t>
  </si>
  <si>
    <t>5th</t>
  </si>
  <si>
    <t>R</t>
  </si>
  <si>
    <t>Summer</t>
  </si>
  <si>
    <t>McCarthy</t>
  </si>
  <si>
    <t>St Josephs Primary School</t>
  </si>
  <si>
    <t>Docs Park Nyrambia Flint</t>
  </si>
  <si>
    <t>Layla</t>
  </si>
  <si>
    <t>Kuhn-Wyatt</t>
  </si>
  <si>
    <t>Tatachilla Lutheran College</t>
  </si>
  <si>
    <t>Tamrie Park Regal Attraction</t>
  </si>
  <si>
    <t xml:space="preserve">Isabella </t>
  </si>
  <si>
    <t>Green</t>
  </si>
  <si>
    <t>St Peters Girls</t>
  </si>
  <si>
    <t>Glenstone Kinvara</t>
  </si>
  <si>
    <t>Jump Pen 2nd Round</t>
  </si>
  <si>
    <t xml:space="preserve">Tom Riddle </t>
  </si>
  <si>
    <t>E</t>
  </si>
  <si>
    <t>Lakeview Solo</t>
  </si>
  <si>
    <t>n/a</t>
  </si>
  <si>
    <t>Pritchard Gordon</t>
  </si>
  <si>
    <t xml:space="preserve">Heidi </t>
  </si>
  <si>
    <t>Faith</t>
  </si>
  <si>
    <t>Veneficus</t>
  </si>
  <si>
    <t>6th</t>
  </si>
  <si>
    <t>Kolbeach Hollys  Fairy</t>
  </si>
  <si>
    <t>spiers</t>
  </si>
  <si>
    <t>Hillswood Beatrice</t>
  </si>
  <si>
    <t>Kolbeach Quincy</t>
  </si>
  <si>
    <t>Miss Divine M</t>
  </si>
  <si>
    <t>Kolbeach Holly's Fairy</t>
  </si>
  <si>
    <t>Team selection points, max. 40 points, across different events and different tests</t>
  </si>
  <si>
    <t>Our Domino Queen</t>
  </si>
  <si>
    <t>Wurlyana Buckshot</t>
  </si>
  <si>
    <t>Kangaroo Island Community Education</t>
  </si>
  <si>
    <t xml:space="preserve">Isla </t>
  </si>
  <si>
    <t>Sammi</t>
  </si>
  <si>
    <t>Royal Invitation</t>
  </si>
  <si>
    <t>9th</t>
  </si>
  <si>
    <t>10th</t>
  </si>
  <si>
    <t>11th</t>
  </si>
  <si>
    <t>8th</t>
  </si>
  <si>
    <t>7th</t>
  </si>
  <si>
    <t>AKM Saber</t>
  </si>
  <si>
    <t>Retired</t>
  </si>
  <si>
    <t>MSEDC</t>
  </si>
  <si>
    <t>Ridden %</t>
  </si>
  <si>
    <t>Place</t>
  </si>
  <si>
    <t>Favco</t>
  </si>
  <si>
    <t>Aquilifer</t>
  </si>
  <si>
    <t>DR3</t>
  </si>
  <si>
    <t>DR2</t>
  </si>
  <si>
    <t>DR1</t>
  </si>
  <si>
    <t xml:space="preserve"> Primary Dressage</t>
  </si>
  <si>
    <t>SH2</t>
  </si>
  <si>
    <t>SH1</t>
  </si>
  <si>
    <t>Led</t>
  </si>
  <si>
    <t>Rider</t>
  </si>
  <si>
    <t>Ridden</t>
  </si>
  <si>
    <t>ALL ABILITIES</t>
  </si>
  <si>
    <t>Beatrice</t>
  </si>
  <si>
    <t>NQ</t>
  </si>
  <si>
    <t>Rulers Gift</t>
  </si>
  <si>
    <t xml:space="preserve">Katrina </t>
  </si>
  <si>
    <t>Lexington Park Peggy</t>
  </si>
  <si>
    <t>WD</t>
  </si>
  <si>
    <t>Mallala June</t>
  </si>
  <si>
    <t>Jones</t>
  </si>
  <si>
    <t>Wurlyana Sports Girl</t>
  </si>
  <si>
    <t xml:space="preserve"> Senior Preliminary </t>
  </si>
  <si>
    <t xml:space="preserve"> Senior Novice </t>
  </si>
  <si>
    <t xml:space="preserve"> Senior Show Horse</t>
  </si>
  <si>
    <t xml:space="preserve"> Senior Show Hunter</t>
  </si>
  <si>
    <t>Senior 90cm</t>
  </si>
  <si>
    <t>Senior 100cm</t>
  </si>
  <si>
    <t>Ballantyne Hunter</t>
  </si>
  <si>
    <t>Roger That</t>
  </si>
  <si>
    <t>Memphis Tennessee</t>
  </si>
  <si>
    <t>New World Devine</t>
  </si>
  <si>
    <t>MER 1</t>
  </si>
  <si>
    <t>MER 2</t>
  </si>
  <si>
    <t>Woady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</si>
</sst>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22"/>
      <color theme="1"/>
      <name val="Calibri"/>
      <family val="2"/>
      <scheme val="minor"/>
    </font>
    <font>
      <sz val="20"/>
      <color theme="1"/>
      <name val="Calibri"/>
      <family val="2"/>
      <scheme val="minor"/>
    </font>
    <font>
      <sz val="18"/>
      <color theme="1"/>
      <name val="Calibri"/>
      <family val="2"/>
      <scheme val="minor"/>
    </font>
    <font>
      <sz val="16"/>
      <color theme="1"/>
      <name val="Calibri"/>
      <family val="2"/>
      <scheme val="minor"/>
    </font>
    <font>
      <b/>
      <sz val="10"/>
      <color rgb="FF000000"/>
      <name val="Calibri"/>
      <family val="2"/>
      <scheme val="minor"/>
    </font>
    <font>
      <sz val="10"/>
      <color rgb="FF000000"/>
      <name val="Calibri"/>
      <family val="2"/>
      <scheme val="minor"/>
    </font>
    <font>
      <sz val="10"/>
      <color theme="8" tint="0.79998168889431442"/>
      <name val="Calibri"/>
      <family val="2"/>
      <scheme val="minor"/>
    </font>
    <font>
      <sz val="10"/>
      <name val="Calibri"/>
      <family val="2"/>
      <scheme val="minor"/>
    </font>
    <font>
      <b/>
      <sz val="10"/>
      <color theme="1"/>
      <name val="Calibri"/>
      <family val="2"/>
      <scheme val="minor"/>
    </font>
    <font>
      <sz val="12"/>
      <color theme="1"/>
      <name val="Calibri"/>
      <family val="2"/>
      <scheme val="minor"/>
    </font>
    <font>
      <strike/>
      <sz val="10"/>
      <name val="Calibri"/>
      <family val="2"/>
      <scheme val="minor"/>
    </font>
    <font>
      <b/>
      <sz val="12"/>
      <name val="Calibri"/>
      <family val="2"/>
      <scheme val="minor"/>
    </font>
    <font>
      <sz val="12"/>
      <name val="Calibri"/>
      <family val="2"/>
      <scheme val="minor"/>
    </font>
    <font>
      <sz val="20"/>
      <name val="Calibri"/>
      <family val="2"/>
      <scheme val="minor"/>
    </font>
    <font>
      <b/>
      <sz val="10"/>
      <name val="Calibri"/>
      <family val="2"/>
      <scheme val="minor"/>
    </font>
    <font>
      <sz val="18"/>
      <name val="Calibri"/>
      <family val="2"/>
      <scheme val="minor"/>
    </font>
    <font>
      <sz val="1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9999FF"/>
        <bgColor indexed="64"/>
      </patternFill>
    </fill>
    <fill>
      <patternFill patternType="solid">
        <fgColor rgb="FF00C5C0"/>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top/>
      <bottom style="medium">
        <color indexed="64"/>
      </bottom>
      <diagonal/>
    </border>
  </borders>
  <cellStyleXfs count="6">
    <xf numFmtId="0" fontId="0" fillId="0" borderId="0"/>
    <xf numFmtId="9" fontId="14" fillId="0" borderId="0" applyFont="0" applyFill="0" applyBorder="0" applyAlignment="0" applyProtection="0"/>
    <xf numFmtId="0" fontId="3" fillId="0" borderId="0"/>
    <xf numFmtId="0" fontId="2" fillId="0" borderId="0"/>
    <xf numFmtId="0" fontId="1" fillId="0" borderId="0"/>
    <xf numFmtId="0" fontId="1" fillId="0" borderId="0"/>
  </cellStyleXfs>
  <cellXfs count="423">
    <xf numFmtId="0" fontId="0" fillId="0" borderId="0" xfId="0"/>
    <xf numFmtId="0" fontId="4" fillId="0" borderId="0" xfId="0" applyFont="1"/>
    <xf numFmtId="0" fontId="4" fillId="0" borderId="1" xfId="0" applyFont="1" applyBorder="1"/>
    <xf numFmtId="0" fontId="4" fillId="0" borderId="4" xfId="0" applyFont="1" applyBorder="1"/>
    <xf numFmtId="0" fontId="4" fillId="0" borderId="2" xfId="0" applyFont="1" applyBorder="1"/>
    <xf numFmtId="0" fontId="6" fillId="0" borderId="0" xfId="0" applyFont="1" applyAlignment="1">
      <alignment horizontal="center"/>
    </xf>
    <xf numFmtId="0" fontId="6" fillId="0" borderId="0" xfId="0" applyFont="1" applyAlignment="1">
      <alignment horizontal="center" vertical="center"/>
    </xf>
    <xf numFmtId="0" fontId="4" fillId="0" borderId="24" xfId="0" applyFont="1" applyBorder="1"/>
    <xf numFmtId="0" fontId="0" fillId="8" borderId="31" xfId="0" applyFill="1" applyBorder="1" applyAlignment="1">
      <alignment horizontal="center" vertical="center"/>
    </xf>
    <xf numFmtId="0" fontId="0" fillId="6" borderId="0" xfId="0" applyFill="1" applyAlignment="1">
      <alignment horizontal="center"/>
    </xf>
    <xf numFmtId="0" fontId="0" fillId="9" borderId="30" xfId="0" applyFill="1" applyBorder="1" applyAlignment="1">
      <alignment horizontal="center" vertical="center" wrapText="1"/>
    </xf>
    <xf numFmtId="0" fontId="0" fillId="4" borderId="29" xfId="0" applyFill="1" applyBorder="1" applyAlignment="1">
      <alignment horizontal="center" vertical="center"/>
    </xf>
    <xf numFmtId="0" fontId="0" fillId="4" borderId="27" xfId="0" applyFill="1" applyBorder="1" applyAlignment="1">
      <alignment horizontal="center" vertical="center"/>
    </xf>
    <xf numFmtId="0" fontId="0" fillId="9" borderId="35" xfId="0" applyFill="1" applyBorder="1" applyAlignment="1">
      <alignment horizontal="center" vertical="center" wrapText="1"/>
    </xf>
    <xf numFmtId="0" fontId="0" fillId="4" borderId="6" xfId="0" applyFill="1" applyBorder="1" applyAlignment="1">
      <alignment horizontal="center" vertical="center"/>
    </xf>
    <xf numFmtId="0" fontId="0" fillId="0" borderId="0" xfId="0" applyAlignment="1">
      <alignment vertical="center"/>
    </xf>
    <xf numFmtId="0" fontId="9" fillId="0" borderId="1" xfId="0" applyFont="1" applyBorder="1"/>
    <xf numFmtId="0" fontId="9" fillId="0" borderId="2" xfId="0" applyFont="1" applyBorder="1"/>
    <xf numFmtId="0" fontId="0" fillId="0" borderId="1" xfId="0" applyBorder="1"/>
    <xf numFmtId="0" fontId="0" fillId="0" borderId="2" xfId="0" applyBorder="1"/>
    <xf numFmtId="0" fontId="10" fillId="0" borderId="11" xfId="0" applyFont="1" applyBorder="1"/>
    <xf numFmtId="0" fontId="10" fillId="0" borderId="1" xfId="0" applyFont="1" applyBorder="1"/>
    <xf numFmtId="0" fontId="10" fillId="0" borderId="2" xfId="0" applyFont="1" applyBorder="1"/>
    <xf numFmtId="0" fontId="10" fillId="0" borderId="21" xfId="0" applyFont="1" applyBorder="1"/>
    <xf numFmtId="0" fontId="10" fillId="0" borderId="4" xfId="0" applyFont="1" applyBorder="1"/>
    <xf numFmtId="0" fontId="10" fillId="0" borderId="24" xfId="0" applyFont="1" applyBorder="1"/>
    <xf numFmtId="0" fontId="0" fillId="0" borderId="24" xfId="0" applyBorder="1"/>
    <xf numFmtId="0" fontId="10" fillId="0" borderId="45" xfId="0" applyFont="1" applyBorder="1"/>
    <xf numFmtId="0" fontId="4" fillId="0" borderId="42" xfId="0" applyFont="1" applyBorder="1"/>
    <xf numFmtId="0" fontId="4" fillId="0" borderId="49" xfId="0" applyFont="1" applyBorder="1"/>
    <xf numFmtId="0" fontId="10" fillId="0" borderId="0" xfId="0" applyFont="1"/>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0" fillId="9" borderId="17" xfId="0" applyFill="1" applyBorder="1" applyAlignment="1">
      <alignment horizontal="center" vertical="center" wrapText="1"/>
    </xf>
    <xf numFmtId="0" fontId="10" fillId="0" borderId="3" xfId="0" applyFont="1" applyBorder="1"/>
    <xf numFmtId="0" fontId="0" fillId="0" borderId="0" xfId="0" applyAlignment="1">
      <alignment horizontal="center" vertical="center"/>
    </xf>
    <xf numFmtId="0" fontId="0" fillId="4" borderId="6" xfId="0" applyFill="1" applyBorder="1" applyAlignment="1">
      <alignment horizontal="center" vertical="center" wrapText="1"/>
    </xf>
    <xf numFmtId="0" fontId="9" fillId="0" borderId="1" xfId="0" applyFont="1" applyBorder="1" applyAlignment="1">
      <alignment vertical="center"/>
    </xf>
    <xf numFmtId="0" fontId="9" fillId="0" borderId="2" xfId="0" applyFont="1" applyBorder="1" applyAlignment="1">
      <alignment vertical="center"/>
    </xf>
    <xf numFmtId="0" fontId="0" fillId="8" borderId="31" xfId="0" applyFill="1" applyBorder="1" applyAlignment="1">
      <alignment horizontal="center"/>
    </xf>
    <xf numFmtId="0" fontId="9" fillId="0" borderId="18" xfId="0" applyFont="1" applyBorder="1"/>
    <xf numFmtId="0" fontId="10" fillId="0" borderId="18" xfId="0" applyFont="1" applyBorder="1"/>
    <xf numFmtId="0" fontId="0" fillId="0" borderId="0" xfId="0" applyAlignment="1">
      <alignment horizontal="center"/>
    </xf>
    <xf numFmtId="0" fontId="0" fillId="4" borderId="29" xfId="0" applyFill="1" applyBorder="1" applyAlignment="1">
      <alignment horizontal="center"/>
    </xf>
    <xf numFmtId="0" fontId="0" fillId="4" borderId="27" xfId="0" applyFill="1" applyBorder="1" applyAlignment="1">
      <alignment horizont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9" fillId="0" borderId="0" xfId="0" applyFont="1"/>
    <xf numFmtId="0" fontId="0" fillId="2" borderId="41" xfId="0" applyFill="1" applyBorder="1" applyAlignment="1">
      <alignment horizontal="center"/>
    </xf>
    <xf numFmtId="0" fontId="0" fillId="7" borderId="41" xfId="0" applyFill="1" applyBorder="1" applyAlignment="1">
      <alignment horizontal="center"/>
    </xf>
    <xf numFmtId="0" fontId="0" fillId="4" borderId="25"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4" borderId="33" xfId="0" applyFill="1" applyBorder="1" applyAlignment="1">
      <alignment horizontal="center" vertical="center"/>
    </xf>
    <xf numFmtId="0" fontId="0" fillId="4" borderId="34" xfId="0" applyFill="1" applyBorder="1" applyAlignment="1">
      <alignment horizontal="center" vertical="center"/>
    </xf>
    <xf numFmtId="0" fontId="0" fillId="4" borderId="10" xfId="0" applyFill="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xf>
    <xf numFmtId="0" fontId="0" fillId="4" borderId="2" xfId="0" applyFill="1" applyBorder="1" applyAlignment="1">
      <alignment horizontal="center" vertical="center"/>
    </xf>
    <xf numFmtId="0" fontId="0" fillId="0" borderId="3"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8" borderId="37" xfId="0" applyFill="1" applyBorder="1" applyAlignment="1">
      <alignment horizontal="center"/>
    </xf>
    <xf numFmtId="0" fontId="0" fillId="2" borderId="27" xfId="0" applyFill="1" applyBorder="1" applyAlignment="1">
      <alignment horizontal="center"/>
    </xf>
    <xf numFmtId="0" fontId="0" fillId="2" borderId="6" xfId="0" applyFill="1" applyBorder="1" applyAlignment="1">
      <alignment horizontal="center"/>
    </xf>
    <xf numFmtId="0" fontId="4" fillId="8" borderId="31" xfId="0" applyFont="1" applyFill="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xf>
    <xf numFmtId="0" fontId="4" fillId="8" borderId="37" xfId="0" applyFont="1" applyFill="1" applyBorder="1" applyAlignment="1">
      <alignment horizontal="center" vertical="center"/>
    </xf>
    <xf numFmtId="0" fontId="4" fillId="8" borderId="32" xfId="0" applyFont="1" applyFill="1" applyBorder="1" applyAlignment="1">
      <alignment horizontal="center" vertical="center"/>
    </xf>
    <xf numFmtId="0" fontId="4"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8" borderId="31" xfId="0" applyFont="1" applyFill="1" applyBorder="1" applyAlignment="1">
      <alignment horizontal="center"/>
    </xf>
    <xf numFmtId="0" fontId="4" fillId="8" borderId="37" xfId="0" applyFont="1" applyFill="1" applyBorder="1" applyAlignment="1">
      <alignment horizontal="center"/>
    </xf>
    <xf numFmtId="0" fontId="4" fillId="0" borderId="26" xfId="0" applyFont="1" applyBorder="1" applyAlignment="1">
      <alignment horizontal="center"/>
    </xf>
    <xf numFmtId="0" fontId="4" fillId="0" borderId="4" xfId="0" applyFont="1" applyBorder="1" applyAlignment="1">
      <alignment horizontal="center"/>
    </xf>
    <xf numFmtId="0" fontId="4" fillId="8" borderId="32" xfId="0" applyFont="1" applyFill="1" applyBorder="1" applyAlignment="1">
      <alignment horizontal="center"/>
    </xf>
    <xf numFmtId="0" fontId="4" fillId="0" borderId="24" xfId="0" applyFont="1" applyBorder="1" applyAlignment="1">
      <alignment horizontal="center"/>
    </xf>
    <xf numFmtId="0" fontId="10" fillId="0" borderId="0" xfId="0" applyFont="1" applyAlignment="1">
      <alignment horizontal="center"/>
    </xf>
    <xf numFmtId="0" fontId="9" fillId="8" borderId="31" xfId="0" applyFont="1" applyFill="1" applyBorder="1" applyAlignment="1">
      <alignment horizontal="center"/>
    </xf>
    <xf numFmtId="0" fontId="0" fillId="8" borderId="18" xfId="0" applyFill="1" applyBorder="1" applyAlignment="1">
      <alignment horizontal="center"/>
    </xf>
    <xf numFmtId="0" fontId="10" fillId="8" borderId="31" xfId="0" applyFont="1" applyFill="1" applyBorder="1" applyAlignment="1">
      <alignment horizontal="center"/>
    </xf>
    <xf numFmtId="0" fontId="0" fillId="0" borderId="12" xfId="0" applyBorder="1" applyAlignment="1">
      <alignment horizontal="center"/>
    </xf>
    <xf numFmtId="0" fontId="4" fillId="0" borderId="11" xfId="0" applyFont="1" applyBorder="1" applyAlignment="1">
      <alignment horizontal="center"/>
    </xf>
    <xf numFmtId="0" fontId="4" fillId="0" borderId="15" xfId="0" applyFont="1" applyBorder="1" applyAlignment="1">
      <alignment horizontal="center"/>
    </xf>
    <xf numFmtId="0" fontId="4" fillId="0" borderId="23" xfId="0" applyFont="1" applyBorder="1" applyAlignment="1">
      <alignment horizontal="center"/>
    </xf>
    <xf numFmtId="0" fontId="4" fillId="0" borderId="13" xfId="0" applyFont="1" applyBorder="1" applyAlignment="1">
      <alignment horizontal="center"/>
    </xf>
    <xf numFmtId="0" fontId="10" fillId="8" borderId="35" xfId="0" applyFont="1" applyFill="1" applyBorder="1" applyAlignment="1">
      <alignment horizontal="center"/>
    </xf>
    <xf numFmtId="0" fontId="4" fillId="8" borderId="31" xfId="0" applyFont="1" applyFill="1" applyBorder="1" applyAlignment="1">
      <alignment horizontal="center" wrapText="1"/>
    </xf>
    <xf numFmtId="0" fontId="4" fillId="8" borderId="32" xfId="0" applyFont="1" applyFill="1" applyBorder="1" applyAlignment="1">
      <alignment horizontal="center" wrapText="1"/>
    </xf>
    <xf numFmtId="0" fontId="0" fillId="10" borderId="30"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2" xfId="0" applyFill="1" applyBorder="1" applyAlignment="1">
      <alignment horizontal="center" vertical="center" wrapText="1"/>
    </xf>
    <xf numFmtId="0" fontId="4" fillId="8" borderId="37" xfId="0" applyFont="1" applyFill="1" applyBorder="1" applyAlignment="1">
      <alignment horizontal="center" wrapText="1"/>
    </xf>
    <xf numFmtId="0" fontId="10" fillId="0" borderId="26" xfId="0" applyFont="1" applyBorder="1"/>
    <xf numFmtId="0" fontId="0" fillId="4" borderId="29"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2" xfId="0" applyFill="1" applyBorder="1" applyAlignment="1">
      <alignment horizontal="center" vertical="center" wrapText="1"/>
    </xf>
    <xf numFmtId="0" fontId="4" fillId="0" borderId="4" xfId="0" applyFont="1" applyBorder="1" applyAlignment="1">
      <alignment horizontal="center" vertical="center"/>
    </xf>
    <xf numFmtId="0" fontId="4" fillId="0" borderId="24" xfId="0" applyFont="1" applyBorder="1" applyAlignment="1">
      <alignment horizontal="center" vertical="center"/>
    </xf>
    <xf numFmtId="0" fontId="4" fillId="0" borderId="50" xfId="0" applyFont="1" applyBorder="1" applyAlignment="1">
      <alignment horizontal="center" vertical="center"/>
    </xf>
    <xf numFmtId="0" fontId="0" fillId="4" borderId="3" xfId="0" applyFill="1" applyBorder="1" applyAlignment="1">
      <alignment horizontal="center" vertical="center" wrapText="1"/>
    </xf>
    <xf numFmtId="0" fontId="0" fillId="4" borderId="1"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8" xfId="0" applyFill="1" applyBorder="1" applyAlignment="1">
      <alignment horizontal="center" vertical="center" wrapText="1"/>
    </xf>
    <xf numFmtId="0" fontId="4" fillId="0" borderId="12" xfId="0" applyFont="1" applyBorder="1" applyAlignment="1">
      <alignment horizontal="center" vertical="center"/>
    </xf>
    <xf numFmtId="0" fontId="0" fillId="4" borderId="11" xfId="0" applyFill="1" applyBorder="1" applyAlignment="1">
      <alignment horizontal="center" vertical="center" wrapText="1"/>
    </xf>
    <xf numFmtId="0" fontId="0" fillId="0" borderId="0" xfId="0" applyAlignment="1">
      <alignment horizontal="center" wrapText="1"/>
    </xf>
    <xf numFmtId="0" fontId="0" fillId="0" borderId="3" xfId="0" applyBorder="1" applyAlignment="1">
      <alignment horizont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12" xfId="0" applyBorder="1" applyAlignment="1">
      <alignment horizontal="center" wrapText="1"/>
    </xf>
    <xf numFmtId="0" fontId="0" fillId="8" borderId="31" xfId="0" applyFill="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12" xfId="0" applyFont="1" applyBorder="1" applyAlignment="1">
      <alignment horizontal="center" wrapText="1"/>
    </xf>
    <xf numFmtId="0" fontId="4" fillId="0" borderId="26" xfId="0" applyFont="1" applyBorder="1" applyAlignment="1">
      <alignment horizontal="center" wrapText="1"/>
    </xf>
    <xf numFmtId="0" fontId="4" fillId="0" borderId="4" xfId="0" applyFont="1" applyBorder="1" applyAlignment="1">
      <alignment horizontal="center" wrapText="1"/>
    </xf>
    <xf numFmtId="0" fontId="4" fillId="0" borderId="24" xfId="0" applyFont="1" applyBorder="1" applyAlignment="1">
      <alignment horizontal="center" wrapText="1"/>
    </xf>
    <xf numFmtId="0" fontId="11" fillId="8" borderId="31" xfId="0" applyFont="1" applyFill="1" applyBorder="1" applyAlignment="1">
      <alignment horizontal="center" wrapText="1"/>
    </xf>
    <xf numFmtId="0" fontId="12" fillId="8" borderId="31" xfId="0" applyFont="1" applyFill="1" applyBorder="1" applyAlignment="1">
      <alignment horizontal="center" wrapText="1"/>
    </xf>
    <xf numFmtId="0" fontId="4" fillId="0" borderId="0" xfId="0" applyFont="1" applyAlignment="1">
      <alignment horizontal="center" wrapText="1"/>
    </xf>
    <xf numFmtId="0" fontId="12" fillId="8" borderId="44" xfId="0" applyFont="1" applyFill="1" applyBorder="1" applyAlignment="1">
      <alignment horizontal="center" wrapText="1"/>
    </xf>
    <xf numFmtId="0" fontId="12" fillId="8" borderId="37" xfId="0" applyFont="1" applyFill="1" applyBorder="1" applyAlignment="1">
      <alignment horizontal="center" wrapText="1"/>
    </xf>
    <xf numFmtId="0" fontId="0" fillId="0" borderId="5" xfId="0" applyBorder="1" applyAlignment="1">
      <alignment horizontal="center" wrapText="1"/>
    </xf>
    <xf numFmtId="0" fontId="4" fillId="8" borderId="43" xfId="0" applyFont="1" applyFill="1" applyBorder="1" applyAlignment="1">
      <alignment horizontal="center" wrapText="1"/>
    </xf>
    <xf numFmtId="0" fontId="0" fillId="0" borderId="11" xfId="0" applyBorder="1" applyAlignment="1">
      <alignment horizontal="center" wrapText="1"/>
    </xf>
    <xf numFmtId="0" fontId="4" fillId="0" borderId="11" xfId="0" applyFont="1" applyBorder="1" applyAlignment="1">
      <alignment horizontal="center" wrapText="1"/>
    </xf>
    <xf numFmtId="0" fontId="4" fillId="0" borderId="47" xfId="0" applyFont="1" applyBorder="1" applyAlignment="1">
      <alignment horizontal="center" wrapText="1"/>
    </xf>
    <xf numFmtId="0" fontId="4" fillId="0" borderId="46" xfId="0" applyFont="1" applyBorder="1" applyAlignment="1">
      <alignment horizontal="center" wrapText="1"/>
    </xf>
    <xf numFmtId="0" fontId="4" fillId="0" borderId="50" xfId="0" applyFont="1" applyBorder="1" applyAlignment="1">
      <alignment horizontal="center" wrapText="1"/>
    </xf>
    <xf numFmtId="0" fontId="4" fillId="8" borderId="51" xfId="0" applyFont="1" applyFill="1" applyBorder="1" applyAlignment="1">
      <alignment horizontal="center" wrapText="1"/>
    </xf>
    <xf numFmtId="0" fontId="0" fillId="8" borderId="37" xfId="0" applyFill="1" applyBorder="1" applyAlignment="1">
      <alignment horizontal="center" wrapText="1"/>
    </xf>
    <xf numFmtId="0" fontId="0" fillId="0" borderId="26" xfId="0" applyBorder="1" applyAlignment="1">
      <alignment horizontal="center" wrapText="1"/>
    </xf>
    <xf numFmtId="0" fontId="0" fillId="0" borderId="4" xfId="0" applyBorder="1" applyAlignment="1">
      <alignment horizontal="center" wrapText="1"/>
    </xf>
    <xf numFmtId="47" fontId="4" fillId="0" borderId="1" xfId="0" applyNumberFormat="1" applyFont="1" applyBorder="1" applyAlignment="1">
      <alignment horizontal="center" wrapText="1"/>
    </xf>
    <xf numFmtId="0" fontId="4" fillId="0" borderId="18" xfId="0" applyFont="1" applyBorder="1" applyAlignment="1">
      <alignment horizontal="center" wrapText="1"/>
    </xf>
    <xf numFmtId="0" fontId="0" fillId="0" borderId="52" xfId="0" applyBorder="1" applyAlignment="1">
      <alignment horizontal="center" wrapText="1"/>
    </xf>
    <xf numFmtId="0" fontId="3" fillId="0" borderId="0" xfId="2"/>
    <xf numFmtId="0" fontId="4" fillId="8" borderId="31" xfId="2" applyFont="1" applyFill="1" applyBorder="1" applyAlignment="1">
      <alignment horizontal="center"/>
    </xf>
    <xf numFmtId="0" fontId="4" fillId="0" borderId="2" xfId="2" applyFont="1" applyBorder="1" applyAlignment="1">
      <alignment horizontal="center"/>
    </xf>
    <xf numFmtId="0" fontId="4" fillId="0" borderId="3" xfId="2" applyFont="1" applyBorder="1" applyAlignment="1">
      <alignment horizontal="center"/>
    </xf>
    <xf numFmtId="0" fontId="13" fillId="8" borderId="31" xfId="2" applyFont="1" applyFill="1" applyBorder="1" applyAlignment="1">
      <alignment horizontal="center"/>
    </xf>
    <xf numFmtId="0" fontId="10" fillId="0" borderId="18" xfId="2" applyFont="1" applyBorder="1"/>
    <xf numFmtId="0" fontId="10" fillId="0" borderId="1" xfId="2" applyFont="1" applyBorder="1"/>
    <xf numFmtId="0" fontId="4" fillId="0" borderId="1" xfId="2" applyFont="1" applyBorder="1" applyAlignment="1">
      <alignment horizontal="center"/>
    </xf>
    <xf numFmtId="0" fontId="4" fillId="0" borderId="11" xfId="2" applyFont="1" applyBorder="1" applyAlignment="1">
      <alignment horizontal="center"/>
    </xf>
    <xf numFmtId="0" fontId="4" fillId="0" borderId="12" xfId="2" applyFont="1" applyBorder="1" applyAlignment="1">
      <alignment horizontal="center"/>
    </xf>
    <xf numFmtId="0" fontId="4" fillId="0" borderId="11" xfId="2" applyFont="1" applyBorder="1" applyAlignment="1">
      <alignment horizontal="center" vertical="center"/>
    </xf>
    <xf numFmtId="0" fontId="10" fillId="0" borderId="2" xfId="2" applyFont="1" applyBorder="1"/>
    <xf numFmtId="0" fontId="3" fillId="8" borderId="31" xfId="2" applyFill="1" applyBorder="1" applyAlignment="1">
      <alignment horizontal="center"/>
    </xf>
    <xf numFmtId="0" fontId="3" fillId="0" borderId="1" xfId="2" applyBorder="1" applyAlignment="1">
      <alignment horizontal="center"/>
    </xf>
    <xf numFmtId="0" fontId="3" fillId="0" borderId="11" xfId="2" applyBorder="1" applyAlignment="1">
      <alignment horizontal="center"/>
    </xf>
    <xf numFmtId="0" fontId="3" fillId="8" borderId="18" xfId="2" applyFill="1" applyBorder="1" applyAlignment="1">
      <alignment horizontal="center"/>
    </xf>
    <xf numFmtId="0" fontId="3" fillId="0" borderId="12" xfId="2" applyBorder="1" applyAlignment="1">
      <alignment horizontal="center"/>
    </xf>
    <xf numFmtId="0" fontId="3" fillId="0" borderId="11" xfId="2" applyBorder="1" applyAlignment="1">
      <alignment horizontal="center" vertical="center"/>
    </xf>
    <xf numFmtId="0" fontId="9" fillId="0" borderId="2" xfId="2" applyFont="1" applyBorder="1" applyAlignment="1">
      <alignment vertical="center"/>
    </xf>
    <xf numFmtId="0" fontId="9" fillId="0" borderId="1" xfId="2" applyFont="1" applyBorder="1" applyAlignment="1">
      <alignment vertical="center"/>
    </xf>
    <xf numFmtId="0" fontId="3" fillId="0" borderId="0" xfId="2" applyAlignment="1">
      <alignment vertical="center"/>
    </xf>
    <xf numFmtId="0" fontId="3" fillId="9" borderId="30" xfId="2" applyFill="1" applyBorder="1" applyAlignment="1">
      <alignment horizontal="center" vertical="center" wrapText="1"/>
    </xf>
    <xf numFmtId="0" fontId="3" fillId="4" borderId="8" xfId="2" applyFill="1" applyBorder="1" applyAlignment="1">
      <alignment horizontal="center" vertical="center"/>
    </xf>
    <xf numFmtId="0" fontId="3" fillId="4" borderId="7" xfId="2" applyFill="1" applyBorder="1" applyAlignment="1">
      <alignment horizontal="center" vertical="center"/>
    </xf>
    <xf numFmtId="0" fontId="3" fillId="9" borderId="17" xfId="2" applyFill="1" applyBorder="1" applyAlignment="1">
      <alignment horizontal="center" vertical="center" wrapText="1"/>
    </xf>
    <xf numFmtId="0" fontId="3" fillId="4" borderId="10" xfId="2" applyFill="1" applyBorder="1" applyAlignment="1">
      <alignment horizontal="center" vertical="center"/>
    </xf>
    <xf numFmtId="0" fontId="3" fillId="10" borderId="30" xfId="2" applyFill="1" applyBorder="1" applyAlignment="1">
      <alignment horizontal="center" vertical="center" wrapText="1"/>
    </xf>
    <xf numFmtId="0" fontId="3" fillId="0" borderId="0" xfId="2" applyAlignment="1">
      <alignment horizontal="center" vertical="center"/>
    </xf>
    <xf numFmtId="0" fontId="6" fillId="0" borderId="0" xfId="2" applyFont="1" applyAlignment="1">
      <alignment horizontal="center" vertical="center"/>
    </xf>
    <xf numFmtId="0" fontId="3" fillId="0" borderId="0" xfId="2" applyAlignment="1">
      <alignment horizontal="center"/>
    </xf>
    <xf numFmtId="0" fontId="4" fillId="0" borderId="0" xfId="2" applyFont="1"/>
    <xf numFmtId="0" fontId="4" fillId="0" borderId="0" xfId="2" applyFont="1" applyAlignment="1">
      <alignment horizontal="center"/>
    </xf>
    <xf numFmtId="0" fontId="3" fillId="0" borderId="3" xfId="2" applyBorder="1" applyAlignment="1">
      <alignment horizontal="center"/>
    </xf>
    <xf numFmtId="0" fontId="3" fillId="4" borderId="34" xfId="2" applyFill="1" applyBorder="1" applyAlignment="1">
      <alignment horizontal="center" vertical="center"/>
    </xf>
    <xf numFmtId="0" fontId="12" fillId="0" borderId="2" xfId="0" applyFont="1" applyBorder="1" applyAlignment="1">
      <alignment horizontal="center"/>
    </xf>
    <xf numFmtId="0" fontId="12" fillId="8" borderId="31" xfId="0" applyFont="1" applyFill="1" applyBorder="1" applyAlignment="1">
      <alignment horizontal="center"/>
    </xf>
    <xf numFmtId="0" fontId="12" fillId="0" borderId="3" xfId="0" applyFont="1" applyBorder="1" applyAlignment="1">
      <alignment horizontal="center" wrapText="1"/>
    </xf>
    <xf numFmtId="0" fontId="12" fillId="0" borderId="1" xfId="0" applyFont="1" applyBorder="1" applyAlignment="1">
      <alignment horizontal="center" wrapText="1"/>
    </xf>
    <xf numFmtId="0" fontId="12" fillId="0" borderId="2" xfId="0" applyFont="1" applyBorder="1" applyAlignment="1">
      <alignment horizontal="center" wrapText="1"/>
    </xf>
    <xf numFmtId="0" fontId="12" fillId="0" borderId="12" xfId="0" applyFont="1" applyBorder="1" applyAlignment="1">
      <alignment horizontal="center" wrapText="1"/>
    </xf>
    <xf numFmtId="0" fontId="12" fillId="0" borderId="26" xfId="0" applyFont="1" applyBorder="1" applyAlignment="1">
      <alignment horizontal="center" wrapText="1"/>
    </xf>
    <xf numFmtId="0" fontId="12" fillId="0" borderId="4" xfId="0" applyFont="1" applyBorder="1" applyAlignment="1">
      <alignment horizontal="center" wrapText="1"/>
    </xf>
    <xf numFmtId="0" fontId="12" fillId="0" borderId="24" xfId="0" applyFont="1" applyBorder="1" applyAlignment="1">
      <alignment horizontal="center" wrapText="1"/>
    </xf>
    <xf numFmtId="0" fontId="12" fillId="0" borderId="50" xfId="0" applyFont="1" applyBorder="1" applyAlignment="1">
      <alignment horizontal="center" wrapText="1"/>
    </xf>
    <xf numFmtId="0" fontId="15" fillId="0" borderId="4" xfId="0" applyFont="1" applyBorder="1" applyAlignment="1">
      <alignment horizontal="center" wrapText="1"/>
    </xf>
    <xf numFmtId="0" fontId="15" fillId="0" borderId="1" xfId="0" applyFont="1" applyBorder="1" applyAlignment="1">
      <alignment horizontal="center" wrapText="1"/>
    </xf>
    <xf numFmtId="0" fontId="15" fillId="8" borderId="37" xfId="0" applyFont="1" applyFill="1" applyBorder="1" applyAlignment="1">
      <alignment horizontal="center" wrapText="1"/>
    </xf>
    <xf numFmtId="0" fontId="12" fillId="0" borderId="1" xfId="0" applyFont="1" applyBorder="1"/>
    <xf numFmtId="0" fontId="12" fillId="0" borderId="2" xfId="0" applyFont="1" applyBorder="1"/>
    <xf numFmtId="0" fontId="12" fillId="8" borderId="31" xfId="0" applyFont="1" applyFill="1" applyBorder="1" applyAlignment="1">
      <alignment horizontal="center" vertical="center"/>
    </xf>
    <xf numFmtId="0" fontId="12" fillId="0" borderId="3" xfId="0" applyFont="1" applyBorder="1" applyAlignment="1">
      <alignment horizontal="center" vertical="center"/>
    </xf>
    <xf numFmtId="0" fontId="12" fillId="0" borderId="0" xfId="0" applyFont="1" applyAlignment="1">
      <alignment horizontal="center"/>
    </xf>
    <xf numFmtId="0" fontId="12" fillId="0" borderId="1" xfId="0" applyFont="1" applyBorder="1" applyAlignment="1">
      <alignment horizontal="center" vertical="center"/>
    </xf>
    <xf numFmtId="0" fontId="12" fillId="0" borderId="11" xfId="0" applyFont="1" applyBorder="1"/>
    <xf numFmtId="0" fontId="12" fillId="8" borderId="37" xfId="0" applyFont="1" applyFill="1" applyBorder="1" applyAlignment="1">
      <alignment horizontal="center" vertical="center"/>
    </xf>
    <xf numFmtId="0" fontId="12" fillId="0" borderId="4" xfId="0" applyFont="1" applyBorder="1"/>
    <xf numFmtId="0" fontId="12" fillId="0" borderId="24" xfId="0" applyFont="1" applyBorder="1"/>
    <xf numFmtId="0" fontId="12" fillId="8" borderId="32" xfId="0" applyFont="1" applyFill="1" applyBorder="1" applyAlignment="1">
      <alignment horizontal="center" vertical="center"/>
    </xf>
    <xf numFmtId="0" fontId="12" fillId="0" borderId="0" xfId="0" applyFont="1"/>
    <xf numFmtId="0" fontId="16" fillId="0" borderId="0" xfId="0" applyFont="1" applyAlignment="1">
      <alignment horizontal="center" vertical="center"/>
    </xf>
    <xf numFmtId="0" fontId="17" fillId="0" borderId="0" xfId="0" applyFont="1" applyAlignment="1">
      <alignment horizontal="center" vertical="center"/>
    </xf>
    <xf numFmtId="0" fontId="17" fillId="0" borderId="0" xfId="0" applyFont="1"/>
    <xf numFmtId="0" fontId="17" fillId="10" borderId="30" xfId="0" applyFont="1" applyFill="1" applyBorder="1" applyAlignment="1">
      <alignment horizontal="center" vertical="center" wrapText="1"/>
    </xf>
    <xf numFmtId="0" fontId="17" fillId="4" borderId="3" xfId="0" applyFont="1" applyFill="1" applyBorder="1" applyAlignment="1">
      <alignment horizontal="center" vertical="center"/>
    </xf>
    <xf numFmtId="0" fontId="17" fillId="4" borderId="1" xfId="0" applyFont="1" applyFill="1" applyBorder="1" applyAlignment="1">
      <alignment horizontal="center" vertical="center"/>
    </xf>
    <xf numFmtId="0" fontId="17" fillId="9" borderId="30" xfId="0" applyFont="1" applyFill="1" applyBorder="1" applyAlignment="1">
      <alignment horizontal="center" vertical="center" wrapText="1"/>
    </xf>
    <xf numFmtId="0" fontId="19" fillId="0" borderId="1" xfId="0" applyFont="1" applyBorder="1"/>
    <xf numFmtId="0" fontId="19" fillId="0" borderId="2" xfId="0" applyFont="1" applyBorder="1"/>
    <xf numFmtId="0" fontId="19" fillId="0" borderId="18" xfId="0" applyFont="1" applyBorder="1"/>
    <xf numFmtId="0" fontId="17" fillId="0" borderId="3" xfId="0" applyFont="1" applyBorder="1" applyAlignment="1">
      <alignment horizontal="center" vertical="center"/>
    </xf>
    <xf numFmtId="0" fontId="17" fillId="8" borderId="31" xfId="0" applyFont="1" applyFill="1" applyBorder="1" applyAlignment="1">
      <alignment horizontal="center" vertical="center"/>
    </xf>
    <xf numFmtId="0" fontId="12" fillId="0" borderId="12" xfId="0" applyFont="1" applyBorder="1"/>
    <xf numFmtId="0" fontId="12" fillId="0" borderId="18" xfId="0" applyFont="1" applyBorder="1"/>
    <xf numFmtId="0" fontId="12" fillId="0" borderId="0" xfId="0" applyFont="1" applyAlignment="1">
      <alignment horizontal="center" vertical="center"/>
    </xf>
    <xf numFmtId="0" fontId="19" fillId="8" borderId="31" xfId="0" applyFont="1" applyFill="1" applyBorder="1" applyAlignment="1">
      <alignment horizontal="center" vertical="center"/>
    </xf>
    <xf numFmtId="0" fontId="19" fillId="8" borderId="31" xfId="0" applyFont="1" applyFill="1" applyBorder="1" applyAlignment="1">
      <alignment horizontal="center"/>
    </xf>
    <xf numFmtId="0" fontId="12" fillId="0" borderId="3" xfId="0" applyFont="1" applyBorder="1" applyAlignment="1">
      <alignment horizontal="center"/>
    </xf>
    <xf numFmtId="0" fontId="12" fillId="0" borderId="1" xfId="0" applyFont="1" applyBorder="1" applyAlignment="1">
      <alignment horizontal="center"/>
    </xf>
    <xf numFmtId="0" fontId="12" fillId="0" borderId="11" xfId="0" applyFont="1" applyBorder="1" applyAlignment="1">
      <alignment horizontal="center"/>
    </xf>
    <xf numFmtId="0" fontId="12" fillId="0" borderId="21" xfId="0" applyFont="1" applyBorder="1"/>
    <xf numFmtId="0" fontId="12" fillId="0" borderId="26" xfId="0" applyFont="1" applyBorder="1" applyAlignment="1">
      <alignment horizontal="center"/>
    </xf>
    <xf numFmtId="0" fontId="12" fillId="0" borderId="4" xfId="0" applyFont="1" applyBorder="1" applyAlignment="1">
      <alignment horizontal="center"/>
    </xf>
    <xf numFmtId="0" fontId="12" fillId="0" borderId="21" xfId="0" applyFont="1" applyBorder="1" applyAlignment="1">
      <alignment horizontal="center"/>
    </xf>
    <xf numFmtId="0" fontId="12" fillId="0" borderId="24" xfId="0" applyFont="1" applyBorder="1" applyAlignment="1">
      <alignment horizontal="center"/>
    </xf>
    <xf numFmtId="0" fontId="19" fillId="8" borderId="32" xfId="0" applyFont="1" applyFill="1" applyBorder="1" applyAlignment="1">
      <alignment horizontal="center"/>
    </xf>
    <xf numFmtId="0" fontId="12" fillId="0" borderId="15" xfId="0" applyFont="1" applyBorder="1" applyAlignment="1">
      <alignment horizontal="center"/>
    </xf>
    <xf numFmtId="0" fontId="12" fillId="0" borderId="14" xfId="0" applyFont="1" applyBorder="1" applyAlignment="1">
      <alignment horizontal="center"/>
    </xf>
    <xf numFmtId="0" fontId="12" fillId="0" borderId="23" xfId="0" applyFont="1" applyBorder="1" applyAlignment="1">
      <alignment horizontal="center"/>
    </xf>
    <xf numFmtId="0" fontId="12" fillId="8" borderId="32" xfId="0" applyFont="1" applyFill="1" applyBorder="1" applyAlignment="1">
      <alignment horizontal="center" wrapText="1"/>
    </xf>
    <xf numFmtId="0" fontId="12" fillId="0" borderId="13" xfId="0" applyFont="1" applyBorder="1" applyAlignment="1">
      <alignment horizontal="center"/>
    </xf>
    <xf numFmtId="0" fontId="17" fillId="0" borderId="0" xfId="0" applyFont="1" applyAlignment="1">
      <alignment horizontal="center"/>
    </xf>
    <xf numFmtId="0" fontId="17" fillId="2" borderId="41" xfId="0" applyFont="1" applyFill="1" applyBorder="1" applyAlignment="1">
      <alignment horizontal="center"/>
    </xf>
    <xf numFmtId="0" fontId="17" fillId="7" borderId="41" xfId="0" applyFont="1" applyFill="1" applyBorder="1" applyAlignment="1">
      <alignment horizontal="center"/>
    </xf>
    <xf numFmtId="0" fontId="17" fillId="4" borderId="7"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33"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27" xfId="0" applyFont="1" applyFill="1" applyBorder="1" applyAlignment="1">
      <alignment horizontal="center" vertical="center"/>
    </xf>
    <xf numFmtId="0" fontId="17" fillId="4" borderId="6" xfId="0" applyFont="1" applyFill="1" applyBorder="1" applyAlignment="1">
      <alignment horizontal="center" vertical="center"/>
    </xf>
    <xf numFmtId="0" fontId="17" fillId="9" borderId="35" xfId="0" applyFont="1" applyFill="1" applyBorder="1" applyAlignment="1">
      <alignment horizontal="center" vertical="center" wrapText="1"/>
    </xf>
    <xf numFmtId="0" fontId="17" fillId="4" borderId="29" xfId="0" applyFont="1" applyFill="1" applyBorder="1" applyAlignment="1">
      <alignment horizontal="center" vertical="center"/>
    </xf>
    <xf numFmtId="0" fontId="17" fillId="0" borderId="11" xfId="0" applyFont="1" applyBorder="1" applyAlignment="1">
      <alignment horizontal="center"/>
    </xf>
    <xf numFmtId="0" fontId="17" fillId="0" borderId="1" xfId="0" applyFont="1" applyBorder="1" applyAlignment="1">
      <alignment horizontal="center"/>
    </xf>
    <xf numFmtId="0" fontId="17" fillId="0" borderId="2" xfId="0" applyFont="1" applyBorder="1" applyAlignment="1">
      <alignment horizontal="center"/>
    </xf>
    <xf numFmtId="0" fontId="17" fillId="8" borderId="31" xfId="0" applyFont="1" applyFill="1" applyBorder="1" applyAlignment="1">
      <alignment horizontal="center"/>
    </xf>
    <xf numFmtId="0" fontId="17" fillId="0" borderId="3" xfId="0" applyFont="1" applyBorder="1" applyAlignment="1">
      <alignment horizontal="center"/>
    </xf>
    <xf numFmtId="0" fontId="12" fillId="0" borderId="22" xfId="0" applyFont="1" applyBorder="1"/>
    <xf numFmtId="0" fontId="19" fillId="0" borderId="0" xfId="0" applyFont="1" applyAlignment="1">
      <alignment horizontal="center"/>
    </xf>
    <xf numFmtId="0" fontId="17" fillId="4" borderId="2" xfId="0" applyFont="1" applyFill="1" applyBorder="1" applyAlignment="1">
      <alignment horizontal="center" vertical="center"/>
    </xf>
    <xf numFmtId="0" fontId="17" fillId="0" borderId="22" xfId="0" applyFont="1" applyBorder="1" applyAlignment="1">
      <alignment horizontal="center"/>
    </xf>
    <xf numFmtId="0" fontId="12" fillId="0" borderId="50" xfId="0" applyFont="1" applyBorder="1"/>
    <xf numFmtId="0" fontId="17" fillId="4" borderId="34" xfId="0" applyFont="1" applyFill="1" applyBorder="1" applyAlignment="1">
      <alignment horizontal="center" vertical="center"/>
    </xf>
    <xf numFmtId="0" fontId="12" fillId="0" borderId="48" xfId="0" applyFont="1" applyBorder="1"/>
    <xf numFmtId="0" fontId="19" fillId="8" borderId="37" xfId="0" applyFont="1" applyFill="1" applyBorder="1" applyAlignment="1">
      <alignment horizontal="center"/>
    </xf>
    <xf numFmtId="0" fontId="12" fillId="0" borderId="12" xfId="0" applyFont="1" applyBorder="1" applyAlignment="1">
      <alignment horizontal="center"/>
    </xf>
    <xf numFmtId="0" fontId="17" fillId="0" borderId="12" xfId="0" applyFont="1" applyBorder="1" applyAlignment="1">
      <alignment horizontal="center"/>
    </xf>
    <xf numFmtId="0" fontId="12" fillId="0" borderId="50" xfId="0" applyFont="1" applyBorder="1" applyAlignment="1">
      <alignment horizontal="center"/>
    </xf>
    <xf numFmtId="0" fontId="17" fillId="0" borderId="2" xfId="0" applyFont="1" applyBorder="1"/>
    <xf numFmtId="0" fontId="17" fillId="0" borderId="26" xfId="0" applyFont="1" applyBorder="1" applyAlignment="1">
      <alignment horizontal="center"/>
    </xf>
    <xf numFmtId="0" fontId="17" fillId="0" borderId="4" xfId="0" applyFont="1" applyBorder="1" applyAlignment="1">
      <alignment horizontal="center"/>
    </xf>
    <xf numFmtId="0" fontId="12" fillId="8" borderId="37" xfId="0" applyFont="1" applyFill="1" applyBorder="1" applyAlignment="1">
      <alignment horizontal="center"/>
    </xf>
    <xf numFmtId="0" fontId="12" fillId="0" borderId="11" xfId="0" applyFont="1" applyBorder="1" applyAlignment="1">
      <alignment horizontal="center" vertical="center"/>
    </xf>
    <xf numFmtId="0" fontId="12" fillId="8" borderId="32" xfId="0" applyFont="1" applyFill="1" applyBorder="1" applyAlignment="1">
      <alignment horizontal="center"/>
    </xf>
    <xf numFmtId="0" fontId="12" fillId="0" borderId="13" xfId="0" applyFont="1" applyBorder="1" applyAlignment="1">
      <alignment horizontal="center" vertical="center"/>
    </xf>
    <xf numFmtId="0" fontId="12" fillId="0" borderId="16" xfId="0" applyFont="1" applyBorder="1" applyAlignment="1">
      <alignment horizontal="center"/>
    </xf>
    <xf numFmtId="0" fontId="17" fillId="4" borderId="28" xfId="0" applyFont="1" applyFill="1" applyBorder="1" applyAlignment="1">
      <alignment horizontal="center" vertical="center"/>
    </xf>
    <xf numFmtId="0" fontId="17" fillId="9" borderId="36" xfId="0" applyFont="1" applyFill="1" applyBorder="1" applyAlignment="1">
      <alignment horizontal="center" vertical="center" wrapText="1"/>
    </xf>
    <xf numFmtId="0" fontId="17" fillId="8" borderId="18" xfId="0" applyFont="1" applyFill="1" applyBorder="1" applyAlignment="1">
      <alignment horizontal="center"/>
    </xf>
    <xf numFmtId="0" fontId="12" fillId="8" borderId="35" xfId="0" applyFont="1" applyFill="1" applyBorder="1" applyAlignment="1">
      <alignment horizontal="center"/>
    </xf>
    <xf numFmtId="0" fontId="17" fillId="0" borderId="6" xfId="0" applyFont="1" applyBorder="1" applyAlignment="1">
      <alignment horizontal="center"/>
    </xf>
    <xf numFmtId="0" fontId="17" fillId="8" borderId="35" xfId="0" applyFont="1" applyFill="1" applyBorder="1" applyAlignment="1">
      <alignment horizontal="center"/>
    </xf>
    <xf numFmtId="3" fontId="12" fillId="0" borderId="2" xfId="0" applyNumberFormat="1" applyFont="1" applyBorder="1" applyAlignment="1">
      <alignment horizontal="center"/>
    </xf>
    <xf numFmtId="1" fontId="19" fillId="8" borderId="31" xfId="0" applyNumberFormat="1" applyFont="1" applyFill="1" applyBorder="1" applyAlignment="1">
      <alignment horizontal="center"/>
    </xf>
    <xf numFmtId="164" fontId="12" fillId="0" borderId="24" xfId="0" applyNumberFormat="1" applyFont="1" applyBorder="1" applyAlignment="1">
      <alignment horizontal="center"/>
    </xf>
    <xf numFmtId="0" fontId="4" fillId="9" borderId="30" xfId="0" applyFont="1" applyFill="1" applyBorder="1" applyAlignment="1">
      <alignment horizontal="center" vertical="center" wrapText="1"/>
    </xf>
    <xf numFmtId="0" fontId="4" fillId="4" borderId="29"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6" xfId="0" applyFont="1" applyFill="1" applyBorder="1" applyAlignment="1">
      <alignment horizontal="center" vertical="center" wrapText="1"/>
    </xf>
    <xf numFmtId="9" fontId="4" fillId="0" borderId="3" xfId="1" applyFont="1" applyBorder="1" applyAlignment="1">
      <alignment horizontal="center"/>
    </xf>
    <xf numFmtId="9" fontId="4" fillId="0" borderId="2" xfId="1" applyFont="1" applyBorder="1" applyAlignment="1">
      <alignment horizontal="center"/>
    </xf>
    <xf numFmtId="1" fontId="4" fillId="2" borderId="31" xfId="1" applyNumberFormat="1" applyFont="1" applyFill="1" applyBorder="1" applyAlignment="1">
      <alignment horizontal="center"/>
    </xf>
    <xf numFmtId="0" fontId="4" fillId="10" borderId="30" xfId="0" applyFont="1" applyFill="1" applyBorder="1" applyAlignment="1">
      <alignment horizontal="center" vertical="center" wrapText="1"/>
    </xf>
    <xf numFmtId="9" fontId="4" fillId="0" borderId="2" xfId="1" applyFont="1" applyFill="1" applyBorder="1" applyAlignment="1">
      <alignment horizontal="center"/>
    </xf>
    <xf numFmtId="9" fontId="4" fillId="0" borderId="3" xfId="1" applyFont="1" applyFill="1" applyBorder="1" applyAlignment="1">
      <alignment horizontal="center"/>
    </xf>
    <xf numFmtId="0" fontId="10" fillId="8" borderId="32" xfId="0" applyFont="1" applyFill="1" applyBorder="1" applyAlignment="1">
      <alignment horizontal="center"/>
    </xf>
    <xf numFmtId="9" fontId="4" fillId="0" borderId="26" xfId="1" applyFont="1" applyBorder="1" applyAlignment="1">
      <alignment horizontal="center"/>
    </xf>
    <xf numFmtId="9" fontId="4" fillId="0" borderId="24" xfId="1" applyFont="1" applyBorder="1" applyAlignment="1">
      <alignment horizontal="center"/>
    </xf>
    <xf numFmtId="0" fontId="12" fillId="0" borderId="1" xfId="2" applyFont="1" applyBorder="1"/>
    <xf numFmtId="0" fontId="12" fillId="0" borderId="2" xfId="2" applyFont="1" applyBorder="1"/>
    <xf numFmtId="0" fontId="12" fillId="0" borderId="0" xfId="2" applyFont="1"/>
    <xf numFmtId="0" fontId="21" fillId="0" borderId="0" xfId="2" applyFont="1"/>
    <xf numFmtId="0" fontId="19" fillId="0" borderId="1" xfId="2" applyFont="1" applyBorder="1" applyAlignment="1">
      <alignment vertical="center"/>
    </xf>
    <xf numFmtId="0" fontId="19" fillId="0" borderId="2" xfId="2" applyFont="1" applyBorder="1" applyAlignment="1">
      <alignment vertical="center"/>
    </xf>
    <xf numFmtId="0" fontId="0" fillId="4" borderId="27" xfId="0" applyFill="1" applyBorder="1" applyAlignment="1">
      <alignment horizontal="center" wrapText="1"/>
    </xf>
    <xf numFmtId="0" fontId="0" fillId="4" borderId="29" xfId="0" applyFill="1" applyBorder="1" applyAlignment="1">
      <alignment horizontal="center" wrapText="1"/>
    </xf>
    <xf numFmtId="0" fontId="0" fillId="2" borderId="27" xfId="0" applyFill="1" applyBorder="1" applyAlignment="1">
      <alignment horizontal="center" wrapText="1"/>
    </xf>
    <xf numFmtId="0" fontId="0" fillId="2" borderId="6" xfId="0" applyFill="1" applyBorder="1" applyAlignment="1">
      <alignment horizont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12" xfId="0" applyFont="1" applyBorder="1" applyAlignment="1">
      <alignment horizontal="center" vertical="center" wrapText="1"/>
    </xf>
    <xf numFmtId="0" fontId="17" fillId="0" borderId="0" xfId="0" applyFont="1" applyAlignment="1">
      <alignment horizontal="center" vertical="center" wrapText="1"/>
    </xf>
    <xf numFmtId="0" fontId="17" fillId="4" borderId="3"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2" fillId="0" borderId="0" xfId="0" applyFont="1" applyAlignment="1">
      <alignment horizontal="center" wrapText="1"/>
    </xf>
    <xf numFmtId="0" fontId="12" fillId="0" borderId="26" xfId="0" applyFont="1" applyBorder="1" applyAlignment="1">
      <alignment horizontal="center" vertical="center" wrapText="1"/>
    </xf>
    <xf numFmtId="0" fontId="0" fillId="4" borderId="3" xfId="0" applyFill="1" applyBorder="1" applyAlignment="1">
      <alignment horizontal="center" wrapText="1"/>
    </xf>
    <xf numFmtId="0" fontId="0" fillId="4" borderId="1" xfId="0" applyFill="1" applyBorder="1" applyAlignment="1">
      <alignment horizontal="center" wrapText="1"/>
    </xf>
    <xf numFmtId="0" fontId="0" fillId="2" borderId="1" xfId="0" applyFill="1" applyBorder="1" applyAlignment="1">
      <alignment horizontal="center" wrapText="1"/>
    </xf>
    <xf numFmtId="0" fontId="0" fillId="2" borderId="2" xfId="0" applyFill="1" applyBorder="1" applyAlignment="1">
      <alignment horizontal="center" wrapText="1"/>
    </xf>
    <xf numFmtId="0" fontId="0" fillId="0" borderId="18" xfId="0" applyBorder="1" applyAlignment="1">
      <alignment horizontal="center" wrapText="1"/>
    </xf>
    <xf numFmtId="0" fontId="4" fillId="0" borderId="22" xfId="0" applyFont="1" applyBorder="1" applyAlignment="1">
      <alignment horizontal="center" wrapText="1"/>
    </xf>
    <xf numFmtId="0" fontId="0" fillId="11" borderId="3" xfId="0" applyFill="1" applyBorder="1" applyAlignment="1">
      <alignment horizontal="center" wrapText="1"/>
    </xf>
    <xf numFmtId="0" fontId="0" fillId="11" borderId="1" xfId="0" applyFill="1" applyBorder="1" applyAlignment="1">
      <alignment horizontal="center" wrapText="1"/>
    </xf>
    <xf numFmtId="0" fontId="0" fillId="11" borderId="2" xfId="0" applyFill="1" applyBorder="1" applyAlignment="1">
      <alignment horizontal="center" wrapText="1"/>
    </xf>
    <xf numFmtId="0" fontId="0" fillId="11" borderId="12" xfId="0" applyFill="1" applyBorder="1" applyAlignment="1">
      <alignment horizontal="center" wrapText="1"/>
    </xf>
    <xf numFmtId="0" fontId="12" fillId="11" borderId="3" xfId="0" applyFont="1" applyFill="1" applyBorder="1" applyAlignment="1">
      <alignment horizontal="center" wrapText="1"/>
    </xf>
    <xf numFmtId="0" fontId="12" fillId="11" borderId="1" xfId="0" applyFont="1" applyFill="1" applyBorder="1" applyAlignment="1">
      <alignment horizontal="center" wrapText="1"/>
    </xf>
    <xf numFmtId="0" fontId="12" fillId="11" borderId="2" xfId="0" applyFont="1" applyFill="1" applyBorder="1" applyAlignment="1">
      <alignment horizontal="center" wrapText="1"/>
    </xf>
    <xf numFmtId="0" fontId="4" fillId="11" borderId="12" xfId="0" applyFont="1" applyFill="1" applyBorder="1" applyAlignment="1">
      <alignment horizontal="center" wrapText="1"/>
    </xf>
    <xf numFmtId="0" fontId="4" fillId="11" borderId="3" xfId="0" applyFont="1" applyFill="1" applyBorder="1" applyAlignment="1">
      <alignment horizontal="center" wrapText="1"/>
    </xf>
    <xf numFmtId="0" fontId="4" fillId="11" borderId="1" xfId="0" applyFont="1" applyFill="1" applyBorder="1" applyAlignment="1">
      <alignment horizontal="center" wrapText="1"/>
    </xf>
    <xf numFmtId="0" fontId="4" fillId="11" borderId="2" xfId="0" applyFont="1" applyFill="1" applyBorder="1" applyAlignment="1">
      <alignment horizontal="center" wrapText="1"/>
    </xf>
    <xf numFmtId="0" fontId="4" fillId="11" borderId="26" xfId="0" applyFont="1" applyFill="1" applyBorder="1" applyAlignment="1">
      <alignment horizontal="center" wrapText="1"/>
    </xf>
    <xf numFmtId="0" fontId="4" fillId="11" borderId="4" xfId="0" applyFont="1" applyFill="1" applyBorder="1" applyAlignment="1">
      <alignment horizontal="center" wrapText="1"/>
    </xf>
    <xf numFmtId="0" fontId="4" fillId="11" borderId="24" xfId="0" applyFont="1" applyFill="1" applyBorder="1" applyAlignment="1">
      <alignment horizontal="center" wrapText="1"/>
    </xf>
    <xf numFmtId="0" fontId="4" fillId="11" borderId="50" xfId="0" applyFont="1" applyFill="1" applyBorder="1" applyAlignment="1">
      <alignment horizontal="center" wrapText="1"/>
    </xf>
    <xf numFmtId="0" fontId="0" fillId="2" borderId="31" xfId="0" applyFill="1" applyBorder="1" applyAlignment="1">
      <alignment horizontal="center" wrapText="1"/>
    </xf>
    <xf numFmtId="0" fontId="4" fillId="2" borderId="31" xfId="0" applyFont="1" applyFill="1" applyBorder="1" applyAlignment="1">
      <alignment horizontal="center" wrapText="1"/>
    </xf>
    <xf numFmtId="0" fontId="4" fillId="2" borderId="37" xfId="0" applyFont="1" applyFill="1" applyBorder="1" applyAlignment="1">
      <alignment horizontal="center" wrapText="1"/>
    </xf>
    <xf numFmtId="0" fontId="4" fillId="0" borderId="11" xfId="0" applyFont="1" applyBorder="1"/>
    <xf numFmtId="0" fontId="5" fillId="6" borderId="0" xfId="0" applyFont="1" applyFill="1" applyAlignment="1">
      <alignment horizontal="center"/>
    </xf>
    <xf numFmtId="0" fontId="5" fillId="0" borderId="0" xfId="0" applyFont="1" applyAlignment="1">
      <alignment horizontal="center"/>
    </xf>
    <xf numFmtId="0" fontId="6" fillId="4" borderId="5" xfId="0" applyFont="1" applyFill="1" applyBorder="1" applyAlignment="1">
      <alignment horizontal="center" vertical="center"/>
    </xf>
    <xf numFmtId="0" fontId="6" fillId="0" borderId="5" xfId="0" applyFont="1" applyBorder="1" applyAlignment="1">
      <alignment horizontal="center" vertical="center"/>
    </xf>
    <xf numFmtId="0" fontId="0" fillId="0" borderId="36" xfId="0" applyBorder="1" applyAlignment="1">
      <alignment horizontal="center" vertical="center"/>
    </xf>
    <xf numFmtId="0" fontId="18" fillId="4" borderId="5" xfId="0" applyFont="1" applyFill="1" applyBorder="1" applyAlignment="1">
      <alignment horizontal="center" vertical="center"/>
    </xf>
    <xf numFmtId="0" fontId="18" fillId="0" borderId="5" xfId="0" applyFont="1" applyBorder="1" applyAlignment="1">
      <alignment horizontal="center" vertical="center"/>
    </xf>
    <xf numFmtId="0" fontId="17" fillId="0" borderId="36" xfId="0" applyFont="1" applyBorder="1" applyAlignment="1">
      <alignment horizontal="center" vertical="center"/>
    </xf>
    <xf numFmtId="0" fontId="7" fillId="5" borderId="39" xfId="0" applyFont="1" applyFill="1" applyBorder="1" applyAlignment="1">
      <alignment horizontal="center" vertical="center"/>
    </xf>
    <xf numFmtId="0" fontId="7" fillId="5" borderId="40" xfId="0" applyFont="1" applyFill="1" applyBorder="1" applyAlignment="1">
      <alignment horizontal="center" vertical="center"/>
    </xf>
    <xf numFmtId="0" fontId="7" fillId="0" borderId="41" xfId="0" applyFont="1" applyBorder="1" applyAlignment="1">
      <alignment horizontal="center" vertical="center"/>
    </xf>
    <xf numFmtId="0" fontId="17" fillId="0" borderId="5" xfId="0" applyFont="1" applyBorder="1" applyAlignment="1">
      <alignment horizontal="center" vertical="center"/>
    </xf>
    <xf numFmtId="0" fontId="7" fillId="7" borderId="19" xfId="0" applyFont="1" applyFill="1" applyBorder="1" applyAlignment="1">
      <alignment horizontal="center" vertical="center"/>
    </xf>
    <xf numFmtId="0" fontId="7" fillId="7" borderId="9" xfId="0" applyFont="1" applyFill="1" applyBorder="1" applyAlignment="1">
      <alignment horizontal="center" vertical="center"/>
    </xf>
    <xf numFmtId="0" fontId="7" fillId="0" borderId="20" xfId="0" applyFont="1" applyBorder="1" applyAlignment="1">
      <alignment horizontal="center" vertical="center"/>
    </xf>
    <xf numFmtId="0" fontId="7" fillId="3" borderId="39" xfId="0" applyFont="1" applyFill="1" applyBorder="1" applyAlignment="1">
      <alignment horizontal="center" vertical="center"/>
    </xf>
    <xf numFmtId="0" fontId="7" fillId="3" borderId="40" xfId="0" applyFont="1" applyFill="1" applyBorder="1" applyAlignment="1">
      <alignment horizontal="center" vertical="center"/>
    </xf>
    <xf numFmtId="0" fontId="7" fillId="8" borderId="39" xfId="0" applyFont="1" applyFill="1" applyBorder="1" applyAlignment="1">
      <alignment horizontal="center" vertical="center"/>
    </xf>
    <xf numFmtId="0" fontId="7" fillId="8" borderId="40"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2" xfId="0" applyFont="1" applyFill="1" applyBorder="1" applyAlignment="1">
      <alignment horizontal="center" vertical="center"/>
    </xf>
    <xf numFmtId="0" fontId="6" fillId="0" borderId="18" xfId="0" applyFont="1" applyBorder="1" applyAlignment="1">
      <alignment horizontal="center" vertical="center"/>
    </xf>
    <xf numFmtId="0" fontId="6" fillId="0" borderId="38" xfId="0" applyFont="1" applyBorder="1" applyAlignment="1">
      <alignment horizontal="center" vertical="center"/>
    </xf>
    <xf numFmtId="0" fontId="7" fillId="8" borderId="39" xfId="0" applyFont="1" applyFill="1" applyBorder="1" applyAlignment="1">
      <alignment horizontal="center" vertical="center" wrapText="1"/>
    </xf>
    <xf numFmtId="0" fontId="7" fillId="8" borderId="40" xfId="0" applyFont="1" applyFill="1" applyBorder="1" applyAlignment="1">
      <alignment horizontal="center" vertical="center" wrapText="1"/>
    </xf>
    <xf numFmtId="0" fontId="7" fillId="8" borderId="41" xfId="0" applyFont="1" applyFill="1" applyBorder="1" applyAlignment="1">
      <alignment horizontal="center" vertical="center" wrapText="1"/>
    </xf>
    <xf numFmtId="0" fontId="7" fillId="7" borderId="39" xfId="0" applyFont="1" applyFill="1" applyBorder="1" applyAlignment="1">
      <alignment horizontal="center" vertical="center" wrapText="1"/>
    </xf>
    <xf numFmtId="0" fontId="7" fillId="7" borderId="40" xfId="0" applyFont="1" applyFill="1" applyBorder="1" applyAlignment="1">
      <alignment horizontal="center" vertical="center" wrapText="1"/>
    </xf>
    <xf numFmtId="0" fontId="7" fillId="7" borderId="41" xfId="0" applyFont="1" applyFill="1" applyBorder="1" applyAlignment="1">
      <alignment horizontal="center" vertical="center" wrapText="1"/>
    </xf>
    <xf numFmtId="0" fontId="8" fillId="8" borderId="39" xfId="0" applyFont="1" applyFill="1" applyBorder="1" applyAlignment="1">
      <alignment horizontal="center" vertical="center" wrapText="1"/>
    </xf>
    <xf numFmtId="0" fontId="8" fillId="8" borderId="40" xfId="0" applyFont="1" applyFill="1" applyBorder="1" applyAlignment="1">
      <alignment horizontal="center" vertical="center" wrapText="1"/>
    </xf>
    <xf numFmtId="0" fontId="8" fillId="8" borderId="41"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41" xfId="0" applyFont="1" applyBorder="1" applyAlignment="1">
      <alignment horizontal="center" vertical="center" wrapText="1"/>
    </xf>
    <xf numFmtId="0" fontId="20" fillId="7" borderId="39" xfId="0" applyFont="1" applyFill="1" applyBorder="1" applyAlignment="1">
      <alignment horizontal="center" vertical="center"/>
    </xf>
    <xf numFmtId="0" fontId="20" fillId="7" borderId="40" xfId="0" applyFont="1" applyFill="1" applyBorder="1" applyAlignment="1">
      <alignment horizontal="center" vertical="center"/>
    </xf>
    <xf numFmtId="0" fontId="7" fillId="2" borderId="40" xfId="0" applyFont="1" applyFill="1" applyBorder="1" applyAlignment="1">
      <alignment horizontal="center" vertical="center"/>
    </xf>
    <xf numFmtId="0" fontId="20" fillId="2" borderId="39" xfId="0" applyFont="1" applyFill="1" applyBorder="1" applyAlignment="1">
      <alignment horizontal="center" vertical="center"/>
    </xf>
    <xf numFmtId="0" fontId="20" fillId="2" borderId="40" xfId="0" applyFont="1" applyFill="1" applyBorder="1" applyAlignment="1">
      <alignment horizontal="center" vertical="center"/>
    </xf>
    <xf numFmtId="0" fontId="6" fillId="0" borderId="36" xfId="0" applyFont="1" applyBorder="1" applyAlignment="1">
      <alignment horizontal="center" vertical="center"/>
    </xf>
    <xf numFmtId="0" fontId="18" fillId="0" borderId="36" xfId="0" applyFont="1" applyBorder="1" applyAlignment="1">
      <alignment horizontal="center" vertical="center"/>
    </xf>
    <xf numFmtId="0" fontId="20" fillId="0" borderId="40" xfId="0" applyFont="1" applyBorder="1" applyAlignment="1">
      <alignment horizontal="center" vertical="center"/>
    </xf>
    <xf numFmtId="0" fontId="7" fillId="2" borderId="39" xfId="0" applyFont="1" applyFill="1" applyBorder="1" applyAlignment="1">
      <alignment horizontal="center" vertical="center"/>
    </xf>
    <xf numFmtId="0" fontId="7" fillId="7" borderId="39" xfId="0" applyFont="1" applyFill="1" applyBorder="1" applyAlignment="1">
      <alignment horizontal="center" vertical="center"/>
    </xf>
    <xf numFmtId="0" fontId="7" fillId="7" borderId="40" xfId="0" applyFont="1" applyFill="1" applyBorder="1" applyAlignment="1">
      <alignment horizontal="center" vertical="center"/>
    </xf>
    <xf numFmtId="0" fontId="7" fillId="0" borderId="40" xfId="0" applyFont="1" applyBorder="1" applyAlignment="1">
      <alignment horizontal="center" vertical="center"/>
    </xf>
    <xf numFmtId="0" fontId="7" fillId="3" borderId="39" xfId="0" applyFont="1" applyFill="1" applyBorder="1" applyAlignment="1">
      <alignment horizontal="center"/>
    </xf>
    <xf numFmtId="0" fontId="7" fillId="3" borderId="40" xfId="0" applyFont="1" applyFill="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20" fillId="0" borderId="41" xfId="0" applyFont="1" applyBorder="1" applyAlignment="1">
      <alignment horizontal="center" vertical="center"/>
    </xf>
    <xf numFmtId="0" fontId="7" fillId="7" borderId="41" xfId="0" applyFont="1" applyFill="1" applyBorder="1" applyAlignment="1">
      <alignment horizontal="center" vertical="center"/>
    </xf>
    <xf numFmtId="0" fontId="20" fillId="7" borderId="41" xfId="0" applyFont="1" applyFill="1" applyBorder="1" applyAlignment="1">
      <alignment horizontal="center" vertical="center"/>
    </xf>
    <xf numFmtId="0" fontId="6" fillId="4" borderId="0" xfId="0" applyFont="1" applyFill="1" applyAlignment="1">
      <alignment horizontal="center" vertical="center"/>
    </xf>
    <xf numFmtId="0" fontId="6" fillId="0" borderId="0" xfId="0" applyFont="1" applyAlignment="1">
      <alignment horizontal="center" vertical="center"/>
    </xf>
    <xf numFmtId="0" fontId="5" fillId="6" borderId="0" xfId="0" applyFont="1" applyFill="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4" fillId="2" borderId="39" xfId="0" applyFont="1" applyFill="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18" fillId="4" borderId="0" xfId="2" applyFont="1" applyFill="1" applyAlignment="1">
      <alignment horizontal="center" vertical="center"/>
    </xf>
    <xf numFmtId="0" fontId="18" fillId="0" borderId="0" xfId="2" applyFont="1" applyAlignment="1">
      <alignment horizontal="center" vertical="center"/>
    </xf>
    <xf numFmtId="0" fontId="21" fillId="0" borderId="0" xfId="2" applyFont="1" applyAlignment="1">
      <alignment horizontal="center" vertical="center"/>
    </xf>
    <xf numFmtId="0" fontId="6" fillId="4" borderId="0" xfId="2" applyFont="1" applyFill="1" applyAlignment="1">
      <alignment horizontal="center" vertical="center"/>
    </xf>
    <xf numFmtId="0" fontId="6" fillId="0" borderId="0" xfId="2" applyFont="1" applyAlignment="1">
      <alignment horizontal="center" vertical="center"/>
    </xf>
    <xf numFmtId="0" fontId="3" fillId="0" borderId="0" xfId="2" applyAlignment="1">
      <alignment horizontal="center" vertical="center"/>
    </xf>
    <xf numFmtId="0" fontId="7" fillId="7" borderId="39" xfId="2" applyFont="1" applyFill="1" applyBorder="1" applyAlignment="1">
      <alignment horizontal="center" vertical="center"/>
    </xf>
    <xf numFmtId="0" fontId="7" fillId="7" borderId="40" xfId="2" applyFont="1" applyFill="1" applyBorder="1" applyAlignment="1">
      <alignment horizontal="center" vertical="center"/>
    </xf>
    <xf numFmtId="0" fontId="7" fillId="7" borderId="41" xfId="2" applyFont="1" applyFill="1" applyBorder="1" applyAlignment="1">
      <alignment horizontal="center" vertical="center"/>
    </xf>
    <xf numFmtId="0" fontId="5" fillId="6" borderId="0" xfId="2" applyFont="1" applyFill="1" applyAlignment="1">
      <alignment horizontal="center" vertical="center"/>
    </xf>
    <xf numFmtId="0" fontId="5" fillId="0" borderId="0" xfId="2" applyFont="1" applyAlignment="1">
      <alignment horizontal="center" vertical="center"/>
    </xf>
  </cellXfs>
  <cellStyles count="6">
    <cellStyle name="Normal" xfId="0" builtinId="0"/>
    <cellStyle name="Normal 2" xfId="2" xr:uid="{00000000-0005-0000-0000-000001000000}"/>
    <cellStyle name="Normal 2 2" xfId="3" xr:uid="{00000000-0005-0000-0000-000002000000}"/>
    <cellStyle name="Normal 2 2 2" xfId="5" xr:uid="{00000000-0005-0000-0000-000003000000}"/>
    <cellStyle name="Normal 2 3" xfId="4" xr:uid="{00000000-0005-0000-0000-000004000000}"/>
    <cellStyle name="Percent" xfId="1" builtinId="5"/>
  </cellStyles>
  <dxfs count="0"/>
  <tableStyles count="0" defaultTableStyle="TableStyleMedium2" defaultPivotStyle="PivotStyleLight16"/>
  <colors>
    <mruColors>
      <color rgb="FFCCECFF"/>
      <color rgb="FF00C5C0"/>
      <color rgb="FF009999"/>
      <color rgb="FF9999FF"/>
      <color rgb="FFFF00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504825</xdr:colOff>
      <xdr:row>5</xdr:row>
      <xdr:rowOff>57150</xdr:rowOff>
    </xdr:from>
    <xdr:to>
      <xdr:col>13</xdr:col>
      <xdr:colOff>553701</xdr:colOff>
      <xdr:row>15</xdr:row>
      <xdr:rowOff>76482</xdr:rowOff>
    </xdr:to>
    <xdr:pic>
      <xdr:nvPicPr>
        <xdr:cNvPr id="2" name="Picture 1">
          <a:extLst>
            <a:ext uri="{FF2B5EF4-FFF2-40B4-BE49-F238E27FC236}">
              <a16:creationId xmlns:a16="http://schemas.microsoft.com/office/drawing/2014/main" id="{3E91225E-1983-9062-D686-CE2F04A81179}"/>
            </a:ext>
          </a:extLst>
        </xdr:cNvPr>
        <xdr:cNvPicPr>
          <a:picLocks noChangeAspect="1"/>
        </xdr:cNvPicPr>
      </xdr:nvPicPr>
      <xdr:blipFill>
        <a:blip xmlns:r="http://schemas.openxmlformats.org/officeDocument/2006/relationships" r:embed="rId1" cstate="print"/>
        <a:stretch>
          <a:fillRect/>
        </a:stretch>
      </xdr:blipFill>
      <xdr:spPr>
        <a:xfrm>
          <a:off x="504825" y="1057275"/>
          <a:ext cx="8964276" cy="2019582"/>
        </a:xfrm>
        <a:prstGeom prst="rect">
          <a:avLst/>
        </a:prstGeom>
      </xdr:spPr>
    </xdr:pic>
    <xdr:clientData/>
  </xdr:twoCellAnchor>
  <xdr:twoCellAnchor>
    <xdr:from>
      <xdr:col>6</xdr:col>
      <xdr:colOff>28575</xdr:colOff>
      <xdr:row>1</xdr:row>
      <xdr:rowOff>190500</xdr:rowOff>
    </xdr:from>
    <xdr:to>
      <xdr:col>13</xdr:col>
      <xdr:colOff>590550</xdr:colOff>
      <xdr:row>6</xdr:row>
      <xdr:rowOff>152400</xdr:rowOff>
    </xdr:to>
    <xdr:sp macro="" textlink="">
      <xdr:nvSpPr>
        <xdr:cNvPr id="3" name="TextBox 2">
          <a:extLst>
            <a:ext uri="{FF2B5EF4-FFF2-40B4-BE49-F238E27FC236}">
              <a16:creationId xmlns:a16="http://schemas.microsoft.com/office/drawing/2014/main" id="{361B616D-FCEC-B4BE-A0AE-E2F578B6E354}"/>
            </a:ext>
          </a:extLst>
        </xdr:cNvPr>
        <xdr:cNvSpPr txBox="1"/>
      </xdr:nvSpPr>
      <xdr:spPr>
        <a:xfrm>
          <a:off x="4143375" y="390525"/>
          <a:ext cx="5362575" cy="962025"/>
        </a:xfrm>
        <a:prstGeom prst="rect">
          <a:avLst/>
        </a:prstGeom>
        <a:solidFill>
          <a:srgbClr val="FF00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Total High points are based on the accumulation of all high</a:t>
          </a:r>
          <a:r>
            <a:rPr lang="en-AU" sz="1100" baseline="0"/>
            <a:t> points earned across the season. The athlete is required to perform at a minimum standard to be eligible for high points. The spreadsheet is formulated to automatically add up the high points. For State Champs, we calculate from 25 - 1, for all other events we start at 20-1.</a:t>
          </a:r>
          <a:endParaRPr lang="en-AU" sz="1100"/>
        </a:p>
      </xdr:txBody>
    </xdr:sp>
    <xdr:clientData/>
  </xdr:twoCellAnchor>
  <xdr:twoCellAnchor>
    <xdr:from>
      <xdr:col>6</xdr:col>
      <xdr:colOff>485775</xdr:colOff>
      <xdr:row>15</xdr:row>
      <xdr:rowOff>95249</xdr:rowOff>
    </xdr:from>
    <xdr:to>
      <xdr:col>13</xdr:col>
      <xdr:colOff>533400</xdr:colOff>
      <xdr:row>22</xdr:row>
      <xdr:rowOff>38099</xdr:rowOff>
    </xdr:to>
    <xdr:sp macro="" textlink="">
      <xdr:nvSpPr>
        <xdr:cNvPr id="4" name="TextBox 3">
          <a:extLst>
            <a:ext uri="{FF2B5EF4-FFF2-40B4-BE49-F238E27FC236}">
              <a16:creationId xmlns:a16="http://schemas.microsoft.com/office/drawing/2014/main" id="{B145EAB9-0309-28EF-F43E-1069467F351A}"/>
            </a:ext>
          </a:extLst>
        </xdr:cNvPr>
        <xdr:cNvSpPr txBox="1"/>
      </xdr:nvSpPr>
      <xdr:spPr>
        <a:xfrm>
          <a:off x="4600575" y="3095624"/>
          <a:ext cx="4848225" cy="1343025"/>
        </a:xfrm>
        <a:prstGeom prst="rect">
          <a:avLst/>
        </a:prstGeom>
        <a:solidFill>
          <a:srgbClr val="99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Total Team Selection Points will need to added manually. We are to locate the top 2 scored for each athlete</a:t>
          </a:r>
          <a:r>
            <a:rPr lang="en-AU" sz="1100" baseline="0"/>
            <a:t> across 2 seperate events. (Note for SJ and CT at State Champs this is considered 2 different events. Dressage and Show Horse aren't). Team Selection Points will always be calculated from 20-1 therefore a maximum of 40 Total Team Points can be earned by each athlete. The athletes with 4 biggest Total Team Selection Points will be offered a spot in the nationals team for that discipline.</a:t>
          </a:r>
          <a:endParaRPr lang="en-AU" sz="1100"/>
        </a:p>
      </xdr:txBody>
    </xdr:sp>
    <xdr:clientData/>
  </xdr:twoCellAnchor>
  <xdr:twoCellAnchor editAs="oneCell">
    <xdr:from>
      <xdr:col>0</xdr:col>
      <xdr:colOff>114300</xdr:colOff>
      <xdr:row>30</xdr:row>
      <xdr:rowOff>9525</xdr:rowOff>
    </xdr:from>
    <xdr:to>
      <xdr:col>23</xdr:col>
      <xdr:colOff>430870</xdr:colOff>
      <xdr:row>47</xdr:row>
      <xdr:rowOff>152895</xdr:rowOff>
    </xdr:to>
    <xdr:pic>
      <xdr:nvPicPr>
        <xdr:cNvPr id="5" name="Picture 4">
          <a:extLst>
            <a:ext uri="{FF2B5EF4-FFF2-40B4-BE49-F238E27FC236}">
              <a16:creationId xmlns:a16="http://schemas.microsoft.com/office/drawing/2014/main" id="{D9AF75C6-7506-2472-ADDA-10B3BBFA1B40}"/>
            </a:ext>
          </a:extLst>
        </xdr:cNvPr>
        <xdr:cNvPicPr>
          <a:picLocks noChangeAspect="1"/>
        </xdr:cNvPicPr>
      </xdr:nvPicPr>
      <xdr:blipFill>
        <a:blip xmlns:r="http://schemas.openxmlformats.org/officeDocument/2006/relationships" r:embed="rId2" cstate="print"/>
        <a:stretch>
          <a:fillRect/>
        </a:stretch>
      </xdr:blipFill>
      <xdr:spPr>
        <a:xfrm>
          <a:off x="114300" y="6010275"/>
          <a:ext cx="16089970" cy="3543795"/>
        </a:xfrm>
        <a:prstGeom prst="rect">
          <a:avLst/>
        </a:prstGeom>
      </xdr:spPr>
    </xdr:pic>
    <xdr:clientData/>
  </xdr:twoCellAnchor>
  <xdr:twoCellAnchor>
    <xdr:from>
      <xdr:col>5</xdr:col>
      <xdr:colOff>161925</xdr:colOff>
      <xdr:row>33</xdr:row>
      <xdr:rowOff>142874</xdr:rowOff>
    </xdr:from>
    <xdr:to>
      <xdr:col>14</xdr:col>
      <xdr:colOff>609600</xdr:colOff>
      <xdr:row>41</xdr:row>
      <xdr:rowOff>88899</xdr:rowOff>
    </xdr:to>
    <xdr:sp macro="" textlink="">
      <xdr:nvSpPr>
        <xdr:cNvPr id="6" name="TextBox 5">
          <a:extLst>
            <a:ext uri="{FF2B5EF4-FFF2-40B4-BE49-F238E27FC236}">
              <a16:creationId xmlns:a16="http://schemas.microsoft.com/office/drawing/2014/main" id="{1F8E16BB-606C-5AD3-265A-98D16EE77672}"/>
            </a:ext>
          </a:extLst>
        </xdr:cNvPr>
        <xdr:cNvSpPr txBox="1"/>
      </xdr:nvSpPr>
      <xdr:spPr>
        <a:xfrm>
          <a:off x="3463925" y="6638924"/>
          <a:ext cx="6391275" cy="1520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At State</a:t>
          </a:r>
          <a:r>
            <a:rPr lang="en-AU" sz="1100" baseline="0"/>
            <a:t> Champs we will be looking for the discipline champions and school winners. Discipline champions should be calculated via the nominate dashboard if not you can use this tab to manually calculate them.</a:t>
          </a:r>
        </a:p>
        <a:p>
          <a:endParaRPr lang="en-AU" sz="1100" baseline="0"/>
        </a:p>
        <a:p>
          <a:r>
            <a:rPr lang="en-AU" sz="1100" baseline="0"/>
            <a:t>Use this tab to calculate the school winners. Ensure you group kids from the same school together. We only use results from 1 Child/Rider combo (if they ride more than 2 horses then choose their highest accumulated amount). You then select the 4 hightes combos from each school to formulate a total. The 3 schools with the highest totals from their top 4 riders earn 1st, 2nd and 3rd place. If a school only has 3 riders but falls in the top 3 accumulated scores they can still earn their placing.</a:t>
          </a:r>
          <a:endParaRPr lang="en-AU"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Z134"/>
  <sheetViews>
    <sheetView topLeftCell="A76" zoomScaleNormal="100" workbookViewId="0">
      <pane xSplit="1" topLeftCell="B1" activePane="topRight" state="frozen"/>
      <selection activeCell="A19" sqref="A19"/>
      <selection pane="topRight" activeCell="A101" sqref="A101:D101"/>
    </sheetView>
  </sheetViews>
  <sheetFormatPr defaultColWidth="11.09765625" defaultRowHeight="15.6" x14ac:dyDescent="0.3"/>
  <cols>
    <col min="1" max="1" width="12.09765625" customWidth="1"/>
    <col min="2" max="2" width="12.59765625" customWidth="1"/>
    <col min="3" max="3" width="22.296875" customWidth="1"/>
    <col min="4" max="4" width="25.19921875" customWidth="1"/>
    <col min="5" max="5" width="6.796875" customWidth="1"/>
    <col min="6" max="6" width="10.09765625" style="42" customWidth="1"/>
    <col min="7" max="7" width="8.59765625" style="113" customWidth="1"/>
    <col min="8" max="8" width="6.796875" style="113" customWidth="1"/>
    <col min="9" max="9" width="6.296875" style="113" customWidth="1"/>
    <col min="10" max="10" width="8.796875" style="113" customWidth="1"/>
    <col min="11" max="11" width="6.59765625" style="113" customWidth="1"/>
    <col min="12" max="12" width="7.5" style="113" customWidth="1"/>
    <col min="13" max="13" width="7" style="113" customWidth="1"/>
    <col min="14" max="14" width="7.59765625" style="113" customWidth="1"/>
    <col min="15" max="15" width="9.59765625" style="113" bestFit="1" customWidth="1"/>
    <col min="16" max="16" width="8.59765625" style="113" customWidth="1"/>
    <col min="17" max="17" width="6" style="113" customWidth="1"/>
    <col min="18" max="18" width="5.59765625" style="113" bestFit="1" customWidth="1"/>
    <col min="19" max="19" width="8.09765625" style="113" customWidth="1"/>
    <col min="20" max="20" width="6.59765625" style="113" customWidth="1"/>
    <col min="21" max="21" width="7.296875" style="113" customWidth="1"/>
    <col min="22" max="22" width="7.59765625" style="113" bestFit="1" customWidth="1"/>
    <col min="23" max="23" width="7.59765625" style="113" customWidth="1"/>
    <col min="24" max="24" width="9.59765625" style="113" bestFit="1" customWidth="1"/>
    <col min="25" max="25" width="8.09765625" style="113" customWidth="1"/>
    <col min="26" max="26" width="7.796875" style="113" customWidth="1"/>
    <col min="27" max="27" width="5.796875" style="113" customWidth="1"/>
    <col min="28" max="28" width="9.09765625" style="113" customWidth="1"/>
    <col min="29" max="29" width="7.59765625" style="113" customWidth="1"/>
    <col min="30" max="30" width="5.59765625" style="113" bestFit="1" customWidth="1"/>
    <col min="31" max="31" width="7.59765625" style="113" bestFit="1" customWidth="1"/>
    <col min="32" max="32" width="7.59765625" style="113" customWidth="1"/>
    <col min="33" max="33" width="9.59765625" style="113" bestFit="1" customWidth="1"/>
    <col min="34" max="34" width="6.5" style="113" customWidth="1"/>
    <col min="35" max="35" width="7.5" style="113" customWidth="1"/>
    <col min="36" max="36" width="6.796875" style="113" customWidth="1"/>
    <col min="37" max="37" width="9.09765625" style="113" customWidth="1"/>
    <col min="38" max="38" width="7.59765625" style="113" customWidth="1"/>
    <col min="39" max="39" width="5.59765625" style="113" bestFit="1" customWidth="1"/>
    <col min="40" max="40" width="7.59765625" style="113" bestFit="1" customWidth="1"/>
    <col min="41" max="41" width="7.59765625" style="113" customWidth="1"/>
    <col min="42" max="42" width="9.59765625" style="113" bestFit="1" customWidth="1"/>
    <col min="43" max="43" width="7.296875" style="113" customWidth="1"/>
    <col min="44" max="44" width="7" style="113" customWidth="1"/>
    <col min="45" max="45" width="5.796875" style="113" customWidth="1"/>
    <col min="46" max="46" width="9.09765625" style="113" customWidth="1"/>
    <col min="47" max="47" width="7.59765625" style="113" customWidth="1"/>
    <col min="48" max="48" width="5.59765625" style="113" bestFit="1" customWidth="1"/>
    <col min="49" max="49" width="7.59765625" style="113" bestFit="1" customWidth="1"/>
    <col min="50" max="50" width="7.59765625" style="113" customWidth="1"/>
    <col min="51" max="51" width="9.59765625" style="113" bestFit="1" customWidth="1"/>
    <col min="52" max="52" width="7.59765625" style="113" customWidth="1"/>
    <col min="53" max="53" width="5.296875" style="113" customWidth="1"/>
    <col min="54" max="54" width="7.5" style="113" customWidth="1"/>
    <col min="55" max="55" width="9.09765625" style="113" customWidth="1"/>
    <col min="56" max="56" width="6.59765625" style="113" customWidth="1"/>
    <col min="57" max="57" width="5.59765625" style="113" bestFit="1" customWidth="1"/>
    <col min="58" max="58" width="7.59765625" style="113" bestFit="1" customWidth="1"/>
    <col min="59" max="59" width="7.59765625" style="113" customWidth="1"/>
    <col min="60" max="61" width="9.59765625" style="113" bestFit="1" customWidth="1"/>
    <col min="62" max="62" width="9.296875" style="113" bestFit="1" customWidth="1"/>
    <col min="63" max="63" width="6.796875" style="113" customWidth="1"/>
    <col min="64" max="64" width="9.09765625" style="113" customWidth="1"/>
    <col min="65" max="65" width="7.59765625" style="113" customWidth="1"/>
    <col min="66" max="66" width="5.59765625" style="113" bestFit="1" customWidth="1"/>
    <col min="67" max="67" width="7.59765625" style="113" bestFit="1" customWidth="1"/>
    <col min="68" max="68" width="7.59765625" style="113" customWidth="1"/>
    <col min="69" max="70" width="9.59765625" style="113" bestFit="1" customWidth="1"/>
    <col min="71" max="72" width="9.59765625" style="113" customWidth="1"/>
    <col min="73" max="73" width="9.09765625" style="113" customWidth="1"/>
    <col min="74" max="74" width="7.59765625" style="113" customWidth="1"/>
    <col min="75" max="75" width="6.09765625" style="113" bestFit="1" customWidth="1"/>
    <col min="76" max="76" width="7.59765625" style="113" bestFit="1" customWidth="1"/>
    <col min="77" max="77" width="7.59765625" style="113" customWidth="1"/>
    <col min="78" max="78" width="9.59765625" style="113" bestFit="1" customWidth="1"/>
  </cols>
  <sheetData>
    <row r="3" spans="1:78" ht="29.4" thickBot="1" x14ac:dyDescent="0.6">
      <c r="A3" s="347" t="s">
        <v>0</v>
      </c>
      <c r="B3" s="347"/>
      <c r="C3" s="347"/>
      <c r="D3" s="347"/>
      <c r="E3" s="9"/>
    </row>
    <row r="4" spans="1:78" ht="24" thickBot="1" x14ac:dyDescent="0.35">
      <c r="G4" s="379" t="s">
        <v>77</v>
      </c>
      <c r="H4" s="380"/>
      <c r="I4" s="380"/>
      <c r="J4" s="380"/>
      <c r="K4" s="380"/>
      <c r="L4" s="380"/>
      <c r="M4" s="380"/>
      <c r="N4" s="381"/>
      <c r="O4" s="382"/>
      <c r="P4" s="379" t="s">
        <v>78</v>
      </c>
      <c r="Q4" s="380"/>
      <c r="R4" s="380"/>
      <c r="S4" s="380"/>
      <c r="T4" s="380"/>
      <c r="U4" s="380"/>
      <c r="V4" s="380"/>
      <c r="W4" s="380"/>
      <c r="X4" s="382"/>
      <c r="Y4" s="379" t="s">
        <v>79</v>
      </c>
      <c r="Z4" s="380"/>
      <c r="AA4" s="380"/>
      <c r="AB4" s="380"/>
      <c r="AC4" s="380"/>
      <c r="AD4" s="380"/>
      <c r="AE4" s="380"/>
      <c r="AF4" s="380"/>
      <c r="AG4" s="382"/>
      <c r="AH4" s="379" t="s">
        <v>226</v>
      </c>
      <c r="AI4" s="380"/>
      <c r="AJ4" s="380"/>
      <c r="AK4" s="380"/>
      <c r="AL4" s="380"/>
      <c r="AM4" s="380"/>
      <c r="AN4" s="380"/>
      <c r="AO4" s="380"/>
      <c r="AP4" s="382"/>
      <c r="AQ4" s="373" t="s">
        <v>1</v>
      </c>
      <c r="AR4" s="374"/>
      <c r="AS4" s="374"/>
      <c r="AT4" s="374"/>
      <c r="AU4" s="374"/>
      <c r="AV4" s="374"/>
      <c r="AW4" s="374"/>
      <c r="AX4" s="374"/>
      <c r="AY4" s="374"/>
      <c r="AZ4" s="374"/>
      <c r="BA4" s="374"/>
      <c r="BB4" s="374"/>
      <c r="BC4" s="374"/>
      <c r="BD4" s="374"/>
      <c r="BE4" s="374"/>
      <c r="BF4" s="374"/>
      <c r="BG4" s="374"/>
      <c r="BH4" s="375"/>
      <c r="BI4" s="370" t="s">
        <v>2</v>
      </c>
      <c r="BJ4" s="371"/>
      <c r="BK4" s="371"/>
      <c r="BL4" s="371"/>
      <c r="BM4" s="371"/>
      <c r="BN4" s="371"/>
      <c r="BO4" s="371"/>
      <c r="BP4" s="371"/>
      <c r="BQ4" s="372"/>
      <c r="BR4" s="376" t="s">
        <v>227</v>
      </c>
      <c r="BS4" s="377"/>
      <c r="BT4" s="377"/>
      <c r="BU4" s="377"/>
      <c r="BV4" s="377"/>
      <c r="BW4" s="377"/>
      <c r="BX4" s="377"/>
      <c r="BY4" s="377"/>
      <c r="BZ4" s="378"/>
    </row>
    <row r="5" spans="1:78" s="15" customFormat="1" ht="62.4" x14ac:dyDescent="0.3">
      <c r="A5" s="367" t="s">
        <v>3</v>
      </c>
      <c r="B5" s="368"/>
      <c r="C5" s="368"/>
      <c r="D5" s="368"/>
      <c r="E5" s="369"/>
      <c r="F5" s="96" t="s">
        <v>4</v>
      </c>
      <c r="G5" s="101" t="s">
        <v>346</v>
      </c>
      <c r="H5" s="102" t="s">
        <v>6</v>
      </c>
      <c r="I5" s="102" t="s">
        <v>7</v>
      </c>
      <c r="J5" s="36" t="s">
        <v>365</v>
      </c>
      <c r="K5" s="102" t="s">
        <v>6</v>
      </c>
      <c r="L5" s="102" t="s">
        <v>7</v>
      </c>
      <c r="M5" s="36" t="s">
        <v>8</v>
      </c>
      <c r="N5" s="97" t="s">
        <v>316</v>
      </c>
      <c r="O5" s="13" t="s">
        <v>9</v>
      </c>
      <c r="P5" s="101" t="s">
        <v>346</v>
      </c>
      <c r="Q5" s="102" t="s">
        <v>6</v>
      </c>
      <c r="R5" s="102" t="s">
        <v>7</v>
      </c>
      <c r="S5" s="103" t="s">
        <v>365</v>
      </c>
      <c r="T5" s="102" t="s">
        <v>6</v>
      </c>
      <c r="U5" s="102" t="s">
        <v>7</v>
      </c>
      <c r="V5" s="36" t="s">
        <v>8</v>
      </c>
      <c r="W5" s="97" t="s">
        <v>316</v>
      </c>
      <c r="X5" s="13" t="s">
        <v>9</v>
      </c>
      <c r="Y5" s="101" t="s">
        <v>346</v>
      </c>
      <c r="Z5" s="102" t="s">
        <v>6</v>
      </c>
      <c r="AA5" s="36" t="s">
        <v>7</v>
      </c>
      <c r="AB5" s="103" t="s">
        <v>365</v>
      </c>
      <c r="AC5" s="102" t="s">
        <v>6</v>
      </c>
      <c r="AD5" s="102" t="s">
        <v>7</v>
      </c>
      <c r="AE5" s="36" t="s">
        <v>8</v>
      </c>
      <c r="AF5" s="97" t="s">
        <v>316</v>
      </c>
      <c r="AG5" s="13" t="s">
        <v>9</v>
      </c>
      <c r="AH5" s="101" t="s">
        <v>5</v>
      </c>
      <c r="AI5" s="102" t="s">
        <v>6</v>
      </c>
      <c r="AJ5" s="36" t="s">
        <v>7</v>
      </c>
      <c r="AK5" s="103" t="s">
        <v>365</v>
      </c>
      <c r="AL5" s="102" t="s">
        <v>6</v>
      </c>
      <c r="AM5" s="102" t="s">
        <v>7</v>
      </c>
      <c r="AN5" s="36" t="s">
        <v>8</v>
      </c>
      <c r="AO5" s="97" t="s">
        <v>316</v>
      </c>
      <c r="AP5" s="13" t="s">
        <v>9</v>
      </c>
      <c r="AQ5" s="101" t="s">
        <v>5</v>
      </c>
      <c r="AR5" s="102" t="s">
        <v>6</v>
      </c>
      <c r="AS5" s="36" t="s">
        <v>7</v>
      </c>
      <c r="AT5" s="103" t="s">
        <v>365</v>
      </c>
      <c r="AU5" s="102" t="s">
        <v>6</v>
      </c>
      <c r="AV5" s="102" t="s">
        <v>7</v>
      </c>
      <c r="AW5" s="109" t="s">
        <v>8</v>
      </c>
      <c r="AX5" s="97" t="s">
        <v>316</v>
      </c>
      <c r="AY5" s="10" t="s">
        <v>9</v>
      </c>
      <c r="AZ5" s="101" t="s">
        <v>5</v>
      </c>
      <c r="BA5" s="102" t="s">
        <v>6</v>
      </c>
      <c r="BB5" s="36" t="s">
        <v>7</v>
      </c>
      <c r="BC5" s="103" t="s">
        <v>365</v>
      </c>
      <c r="BD5" s="102" t="s">
        <v>6</v>
      </c>
      <c r="BE5" s="102" t="s">
        <v>7</v>
      </c>
      <c r="BF5" s="109" t="s">
        <v>8</v>
      </c>
      <c r="BG5" s="97" t="s">
        <v>316</v>
      </c>
      <c r="BH5" s="10" t="s">
        <v>9</v>
      </c>
      <c r="BI5" s="101" t="s">
        <v>5</v>
      </c>
      <c r="BJ5" s="102" t="s">
        <v>6</v>
      </c>
      <c r="BK5" s="36" t="s">
        <v>7</v>
      </c>
      <c r="BL5" s="103" t="s">
        <v>365</v>
      </c>
      <c r="BM5" s="102" t="s">
        <v>6</v>
      </c>
      <c r="BN5" s="102" t="s">
        <v>7</v>
      </c>
      <c r="BO5" s="109" t="s">
        <v>8</v>
      </c>
      <c r="BP5" s="97" t="s">
        <v>316</v>
      </c>
      <c r="BQ5" s="13" t="s">
        <v>9</v>
      </c>
      <c r="BR5" s="101" t="s">
        <v>5</v>
      </c>
      <c r="BS5" s="102" t="s">
        <v>6</v>
      </c>
      <c r="BT5" s="36" t="s">
        <v>10</v>
      </c>
      <c r="BU5" s="103" t="s">
        <v>365</v>
      </c>
      <c r="BV5" s="102" t="s">
        <v>6</v>
      </c>
      <c r="BW5" s="36" t="s">
        <v>10</v>
      </c>
      <c r="BX5" s="36" t="s">
        <v>8</v>
      </c>
      <c r="BY5" s="97" t="s">
        <v>316</v>
      </c>
      <c r="BZ5" s="13" t="s">
        <v>9</v>
      </c>
    </row>
    <row r="6" spans="1:78" x14ac:dyDescent="0.3">
      <c r="A6" s="16" t="s">
        <v>11</v>
      </c>
      <c r="B6" s="16" t="s">
        <v>12</v>
      </c>
      <c r="C6" s="17" t="s">
        <v>13</v>
      </c>
      <c r="D6" s="17" t="s">
        <v>14</v>
      </c>
      <c r="E6" s="17" t="s">
        <v>56</v>
      </c>
      <c r="F6" s="39"/>
      <c r="G6" s="114"/>
      <c r="H6" s="115"/>
      <c r="I6" s="115"/>
      <c r="J6" s="116"/>
      <c r="K6" s="116"/>
      <c r="L6" s="116"/>
      <c r="M6" s="116"/>
      <c r="N6" s="117"/>
      <c r="O6" s="118"/>
      <c r="P6" s="114"/>
      <c r="Q6" s="115"/>
      <c r="R6" s="115"/>
      <c r="S6" s="116"/>
      <c r="T6" s="116"/>
      <c r="U6" s="116"/>
      <c r="V6" s="116"/>
      <c r="W6" s="117"/>
      <c r="X6" s="118"/>
      <c r="Y6" s="114"/>
      <c r="Z6" s="115"/>
      <c r="AA6" s="116"/>
      <c r="AB6" s="116"/>
      <c r="AC6" s="116"/>
      <c r="AD6" s="115"/>
      <c r="AE6" s="116"/>
      <c r="AF6" s="117"/>
      <c r="AG6" s="118"/>
      <c r="AH6" s="114"/>
      <c r="AI6" s="115"/>
      <c r="AJ6" s="116"/>
      <c r="AK6" s="116"/>
      <c r="AL6" s="116"/>
      <c r="AM6" s="115"/>
      <c r="AN6" s="116"/>
      <c r="AO6" s="117"/>
      <c r="AP6" s="118"/>
      <c r="AQ6" s="114"/>
      <c r="AR6" s="115"/>
      <c r="AS6" s="116"/>
      <c r="AT6" s="116"/>
      <c r="AU6" s="116"/>
      <c r="AV6" s="115"/>
      <c r="AW6" s="116"/>
      <c r="AX6" s="117"/>
      <c r="AY6" s="118"/>
      <c r="AZ6" s="114"/>
      <c r="BA6" s="115"/>
      <c r="BB6" s="116"/>
      <c r="BC6" s="116"/>
      <c r="BD6" s="116"/>
      <c r="BE6" s="115"/>
      <c r="BF6" s="116"/>
      <c r="BG6" s="117"/>
      <c r="BH6" s="118"/>
      <c r="BI6" s="114"/>
      <c r="BJ6" s="115"/>
      <c r="BK6" s="116"/>
      <c r="BL6" s="116"/>
      <c r="BM6" s="116"/>
      <c r="BN6" s="116"/>
      <c r="BO6" s="116"/>
      <c r="BP6" s="117"/>
      <c r="BQ6" s="118"/>
      <c r="BR6" s="114"/>
      <c r="BS6" s="114"/>
      <c r="BT6" s="326"/>
      <c r="BU6" s="116"/>
      <c r="BV6" s="116"/>
      <c r="BW6" s="115"/>
      <c r="BX6" s="116"/>
      <c r="BY6" s="117"/>
      <c r="BZ6" s="118"/>
    </row>
    <row r="7" spans="1:78" s="1" customFormat="1" ht="16.05" customHeight="1" x14ac:dyDescent="0.3">
      <c r="A7" s="20" t="s">
        <v>124</v>
      </c>
      <c r="B7" s="21" t="s">
        <v>125</v>
      </c>
      <c r="C7" s="22" t="s">
        <v>126</v>
      </c>
      <c r="D7" s="22" t="s">
        <v>127</v>
      </c>
      <c r="E7" s="22"/>
      <c r="F7" s="78">
        <f>AY7</f>
        <v>20</v>
      </c>
      <c r="G7" s="119"/>
      <c r="H7" s="120"/>
      <c r="I7" s="120"/>
      <c r="J7" s="121"/>
      <c r="K7" s="121"/>
      <c r="L7" s="121"/>
      <c r="M7" s="121">
        <f t="shared" ref="M7:M16" si="0">G7+H7</f>
        <v>0</v>
      </c>
      <c r="N7" s="122"/>
      <c r="O7" s="94"/>
      <c r="P7" s="119"/>
      <c r="Q7" s="120"/>
      <c r="R7" s="120"/>
      <c r="S7" s="121"/>
      <c r="T7" s="121"/>
      <c r="U7" s="121"/>
      <c r="V7" s="121">
        <f t="shared" ref="V7:V16" si="1">P7+Q7</f>
        <v>0</v>
      </c>
      <c r="W7" s="122"/>
      <c r="X7" s="94"/>
      <c r="Y7" s="119"/>
      <c r="Z7" s="120"/>
      <c r="AA7" s="121"/>
      <c r="AB7" s="121"/>
      <c r="AC7" s="121"/>
      <c r="AD7" s="120"/>
      <c r="AE7" s="121">
        <f t="shared" ref="AE7:AE16" si="2">Y7+Z7</f>
        <v>0</v>
      </c>
      <c r="AF7" s="122"/>
      <c r="AG7" s="94"/>
      <c r="AH7" s="119"/>
      <c r="AI7" s="120"/>
      <c r="AJ7" s="121"/>
      <c r="AK7" s="121"/>
      <c r="AL7" s="121"/>
      <c r="AM7" s="120"/>
      <c r="AN7" s="121">
        <f>AH7+AI7</f>
        <v>0</v>
      </c>
      <c r="AO7" s="122"/>
      <c r="AP7" s="94"/>
      <c r="AQ7" s="119">
        <v>0</v>
      </c>
      <c r="AR7" s="120">
        <v>0</v>
      </c>
      <c r="AS7" s="121">
        <v>91.1</v>
      </c>
      <c r="AT7" s="121"/>
      <c r="AU7" s="121"/>
      <c r="AV7" s="120"/>
      <c r="AW7" s="121">
        <f t="shared" ref="AW7:AW16" si="3">AQ7+AR7</f>
        <v>0</v>
      </c>
      <c r="AX7" s="122" t="s">
        <v>347</v>
      </c>
      <c r="AY7" s="94">
        <v>20</v>
      </c>
      <c r="AZ7" s="119">
        <v>8</v>
      </c>
      <c r="BA7" s="120">
        <v>6</v>
      </c>
      <c r="BB7" s="121">
        <v>99.73</v>
      </c>
      <c r="BC7" s="121"/>
      <c r="BD7" s="121"/>
      <c r="BE7" s="120"/>
      <c r="BF7" s="121">
        <f t="shared" ref="BF7" si="4">AZ7+BA7</f>
        <v>14</v>
      </c>
      <c r="BG7" s="122" t="s">
        <v>349</v>
      </c>
      <c r="BH7" s="94" t="s">
        <v>411</v>
      </c>
      <c r="BI7" s="119"/>
      <c r="BJ7" s="120"/>
      <c r="BK7" s="121"/>
      <c r="BL7" s="121"/>
      <c r="BM7" s="121"/>
      <c r="BN7" s="121"/>
      <c r="BO7" s="121">
        <f>BI7+BJ7+BN7</f>
        <v>0</v>
      </c>
      <c r="BP7" s="122"/>
      <c r="BQ7" s="94"/>
      <c r="BR7" s="119"/>
      <c r="BS7" s="119"/>
      <c r="BT7" s="143"/>
      <c r="BU7" s="121"/>
      <c r="BV7" s="121"/>
      <c r="BW7" s="120"/>
      <c r="BX7" s="121">
        <f t="shared" ref="BX7:BX16" si="5">BR7+BS7</f>
        <v>0</v>
      </c>
      <c r="BY7" s="122"/>
      <c r="BZ7" s="94"/>
    </row>
    <row r="8" spans="1:78" s="1" customFormat="1" ht="16.05" customHeight="1" x14ac:dyDescent="0.3">
      <c r="A8" s="20" t="s">
        <v>98</v>
      </c>
      <c r="B8" s="21" t="s">
        <v>254</v>
      </c>
      <c r="C8" s="22" t="s">
        <v>255</v>
      </c>
      <c r="D8" s="22" t="s">
        <v>256</v>
      </c>
      <c r="E8" s="22"/>
      <c r="F8" s="78">
        <f t="shared" ref="F8:F16" si="6">O8+X8+AG8+AP8+AY8+BH8+BQ8+BZ8</f>
        <v>0</v>
      </c>
      <c r="G8" s="119"/>
      <c r="H8" s="120"/>
      <c r="I8" s="120"/>
      <c r="J8" s="121"/>
      <c r="K8" s="121"/>
      <c r="L8" s="121"/>
      <c r="M8" s="121"/>
      <c r="N8" s="122"/>
      <c r="O8" s="94"/>
      <c r="P8" s="119"/>
      <c r="Q8" s="120"/>
      <c r="R8" s="120"/>
      <c r="S8" s="121"/>
      <c r="T8" s="121"/>
      <c r="U8" s="121"/>
      <c r="V8" s="121">
        <f t="shared" si="1"/>
        <v>0</v>
      </c>
      <c r="W8" s="122"/>
      <c r="X8" s="94"/>
      <c r="Y8" s="119"/>
      <c r="Z8" s="120"/>
      <c r="AA8" s="121"/>
      <c r="AB8" s="121"/>
      <c r="AC8" s="121"/>
      <c r="AD8" s="120"/>
      <c r="AE8" s="121">
        <f t="shared" si="2"/>
        <v>0</v>
      </c>
      <c r="AF8" s="122"/>
      <c r="AG8" s="94"/>
      <c r="AH8" s="119"/>
      <c r="AI8" s="120"/>
      <c r="AJ8" s="121"/>
      <c r="AK8" s="121"/>
      <c r="AL8" s="121"/>
      <c r="AM8" s="120"/>
      <c r="AN8" s="121">
        <f>AH8+AI8</f>
        <v>0</v>
      </c>
      <c r="AO8" s="122"/>
      <c r="AP8" s="94"/>
      <c r="AQ8" s="119"/>
      <c r="AR8" s="120"/>
      <c r="AS8" s="121"/>
      <c r="AT8" s="121"/>
      <c r="AU8" s="121"/>
      <c r="AV8" s="120"/>
      <c r="AW8" s="121">
        <f t="shared" si="3"/>
        <v>0</v>
      </c>
      <c r="AX8" s="122"/>
      <c r="AY8" s="94"/>
      <c r="AZ8" s="119"/>
      <c r="BA8" s="120"/>
      <c r="BB8" s="121"/>
      <c r="BC8" s="121"/>
      <c r="BD8" s="121"/>
      <c r="BE8" s="120"/>
      <c r="BF8" s="121">
        <f t="shared" ref="BF8:BF16" si="7">AZ8+BA8</f>
        <v>0</v>
      </c>
      <c r="BG8" s="122"/>
      <c r="BH8" s="94"/>
      <c r="BI8" s="119"/>
      <c r="BJ8" s="120"/>
      <c r="BK8" s="121"/>
      <c r="BL8" s="121"/>
      <c r="BM8" s="121"/>
      <c r="BN8" s="121"/>
      <c r="BO8" s="121">
        <f>BI8+BJ8+BN8</f>
        <v>0</v>
      </c>
      <c r="BP8" s="122"/>
      <c r="BQ8" s="94"/>
      <c r="BR8" s="119"/>
      <c r="BS8" s="119"/>
      <c r="BT8" s="143"/>
      <c r="BU8" s="121"/>
      <c r="BV8" s="121"/>
      <c r="BW8" s="120"/>
      <c r="BX8" s="121">
        <f t="shared" si="5"/>
        <v>0</v>
      </c>
      <c r="BY8" s="122"/>
      <c r="BZ8" s="94"/>
    </row>
    <row r="9" spans="1:78" s="1" customFormat="1" ht="16.05" customHeight="1" x14ac:dyDescent="0.3">
      <c r="A9" s="21" t="s">
        <v>110</v>
      </c>
      <c r="B9" s="21" t="s">
        <v>111</v>
      </c>
      <c r="C9" s="21" t="s">
        <v>105</v>
      </c>
      <c r="D9" s="21" t="s">
        <v>112</v>
      </c>
      <c r="E9" s="22"/>
      <c r="F9" s="78">
        <f t="shared" si="6"/>
        <v>0</v>
      </c>
      <c r="G9" s="119"/>
      <c r="H9" s="120"/>
      <c r="I9" s="120"/>
      <c r="J9" s="121"/>
      <c r="K9" s="121"/>
      <c r="L9" s="121"/>
      <c r="M9" s="121">
        <f t="shared" si="0"/>
        <v>0</v>
      </c>
      <c r="N9" s="122"/>
      <c r="O9" s="94"/>
      <c r="P9" s="119"/>
      <c r="Q9" s="120"/>
      <c r="R9" s="120"/>
      <c r="S9" s="121"/>
      <c r="T9" s="121"/>
      <c r="U9" s="121"/>
      <c r="V9" s="121">
        <f t="shared" si="1"/>
        <v>0</v>
      </c>
      <c r="W9" s="122"/>
      <c r="X9" s="94"/>
      <c r="Y9" s="119"/>
      <c r="Z9" s="120"/>
      <c r="AA9" s="121"/>
      <c r="AB9" s="121"/>
      <c r="AC9" s="121"/>
      <c r="AD9" s="120"/>
      <c r="AE9" s="121">
        <f t="shared" si="2"/>
        <v>0</v>
      </c>
      <c r="AF9" s="122"/>
      <c r="AG9" s="94"/>
      <c r="AH9" s="119"/>
      <c r="AI9" s="120"/>
      <c r="AJ9" s="121"/>
      <c r="AK9" s="121"/>
      <c r="AL9" s="121"/>
      <c r="AM9" s="120"/>
      <c r="AN9" s="121">
        <f>AH9+AI9</f>
        <v>0</v>
      </c>
      <c r="AO9" s="122"/>
      <c r="AP9" s="94"/>
      <c r="AQ9" s="119"/>
      <c r="AR9" s="120"/>
      <c r="AS9" s="121"/>
      <c r="AT9" s="121"/>
      <c r="AU9" s="121"/>
      <c r="AV9" s="120"/>
      <c r="AW9" s="121">
        <f t="shared" si="3"/>
        <v>0</v>
      </c>
      <c r="AX9" s="122"/>
      <c r="AY9" s="94"/>
      <c r="AZ9" s="119"/>
      <c r="BA9" s="120"/>
      <c r="BB9" s="121"/>
      <c r="BC9" s="121"/>
      <c r="BD9" s="121"/>
      <c r="BE9" s="120"/>
      <c r="BF9" s="121">
        <f t="shared" si="7"/>
        <v>0</v>
      </c>
      <c r="BG9" s="122"/>
      <c r="BH9" s="94"/>
      <c r="BI9" s="119"/>
      <c r="BJ9" s="120"/>
      <c r="BK9" s="121"/>
      <c r="BL9" s="121"/>
      <c r="BM9" s="121"/>
      <c r="BN9" s="121"/>
      <c r="BO9" s="121">
        <f>BI9+BJ9+BN9</f>
        <v>0</v>
      </c>
      <c r="BP9" s="122"/>
      <c r="BQ9" s="94"/>
      <c r="BR9" s="119"/>
      <c r="BS9" s="119"/>
      <c r="BT9" s="143"/>
      <c r="BU9" s="121"/>
      <c r="BV9" s="121"/>
      <c r="BW9" s="120"/>
      <c r="BX9" s="121">
        <f t="shared" si="5"/>
        <v>0</v>
      </c>
      <c r="BY9" s="122"/>
      <c r="BZ9" s="94"/>
    </row>
    <row r="10" spans="1:78" s="1" customFormat="1" ht="16.05" customHeight="1" x14ac:dyDescent="0.3">
      <c r="A10" s="23" t="s">
        <v>353</v>
      </c>
      <c r="B10" s="24" t="s">
        <v>354</v>
      </c>
      <c r="C10" s="22" t="s">
        <v>187</v>
      </c>
      <c r="D10" s="25" t="s">
        <v>356</v>
      </c>
      <c r="E10" s="22"/>
      <c r="F10" s="78">
        <v>40</v>
      </c>
      <c r="G10" s="119"/>
      <c r="H10" s="120"/>
      <c r="I10" s="120"/>
      <c r="J10" s="121"/>
      <c r="K10" s="121"/>
      <c r="L10" s="121"/>
      <c r="M10" s="121">
        <f t="shared" si="0"/>
        <v>0</v>
      </c>
      <c r="N10" s="122"/>
      <c r="O10" s="94"/>
      <c r="P10" s="119">
        <v>0</v>
      </c>
      <c r="Q10" s="120">
        <v>0</v>
      </c>
      <c r="R10" s="120">
        <v>71</v>
      </c>
      <c r="S10" s="121">
        <v>0</v>
      </c>
      <c r="T10" s="121">
        <v>0</v>
      </c>
      <c r="U10" s="121">
        <v>46.75</v>
      </c>
      <c r="V10" s="121">
        <f t="shared" si="1"/>
        <v>0</v>
      </c>
      <c r="W10" s="122" t="s">
        <v>347</v>
      </c>
      <c r="X10" s="99">
        <v>20</v>
      </c>
      <c r="Y10" s="119"/>
      <c r="Z10" s="120"/>
      <c r="AA10" s="121"/>
      <c r="AB10" s="121"/>
      <c r="AC10" s="121"/>
      <c r="AD10" s="120"/>
      <c r="AE10" s="121">
        <f t="shared" si="2"/>
        <v>0</v>
      </c>
      <c r="AF10" s="122"/>
      <c r="AG10" s="99"/>
      <c r="AH10" s="119">
        <v>4</v>
      </c>
      <c r="AI10" s="120">
        <v>0</v>
      </c>
      <c r="AJ10" s="121">
        <v>76.67</v>
      </c>
      <c r="AK10" s="121"/>
      <c r="AL10" s="121"/>
      <c r="AM10" s="120"/>
      <c r="AN10" s="121">
        <f>AH10+AI10</f>
        <v>4</v>
      </c>
      <c r="AO10" s="122" t="s">
        <v>348</v>
      </c>
      <c r="AP10" s="99">
        <v>19</v>
      </c>
      <c r="AQ10" s="123">
        <v>8</v>
      </c>
      <c r="AR10" s="124">
        <v>0</v>
      </c>
      <c r="AS10" s="125">
        <v>91</v>
      </c>
      <c r="AT10" s="121"/>
      <c r="AU10" s="121"/>
      <c r="AV10" s="124"/>
      <c r="AW10" s="121">
        <f t="shared" si="3"/>
        <v>8</v>
      </c>
      <c r="AX10" s="122" t="s">
        <v>349</v>
      </c>
      <c r="AY10" s="99">
        <v>18</v>
      </c>
      <c r="AZ10" s="123">
        <v>0</v>
      </c>
      <c r="BA10" s="124">
        <v>0</v>
      </c>
      <c r="BB10" s="125">
        <v>93.94</v>
      </c>
      <c r="BC10" s="121"/>
      <c r="BD10" s="121"/>
      <c r="BE10" s="124"/>
      <c r="BF10" s="121">
        <f t="shared" si="7"/>
        <v>0</v>
      </c>
      <c r="BG10" s="122" t="s">
        <v>347</v>
      </c>
      <c r="BH10" s="99">
        <v>20</v>
      </c>
      <c r="BI10" s="119"/>
      <c r="BJ10" s="120"/>
      <c r="BK10" s="121"/>
      <c r="BL10" s="121"/>
      <c r="BM10" s="121"/>
      <c r="BN10" s="120"/>
      <c r="BO10" s="121">
        <f>BI10+BJ10+BN10</f>
        <v>0</v>
      </c>
      <c r="BP10" s="122"/>
      <c r="BQ10" s="99"/>
      <c r="BR10" s="119">
        <v>0</v>
      </c>
      <c r="BS10" s="123">
        <v>0</v>
      </c>
      <c r="BT10" s="327">
        <v>74.510000000000005</v>
      </c>
      <c r="BU10" s="121">
        <v>0</v>
      </c>
      <c r="BV10" s="121">
        <v>0</v>
      </c>
      <c r="BW10" s="124">
        <v>42.5</v>
      </c>
      <c r="BX10" s="121">
        <f t="shared" si="5"/>
        <v>0</v>
      </c>
      <c r="BY10" s="122" t="s">
        <v>348</v>
      </c>
      <c r="BZ10" s="99">
        <v>19</v>
      </c>
    </row>
    <row r="11" spans="1:78" s="1" customFormat="1" ht="16.05" customHeight="1" x14ac:dyDescent="0.3">
      <c r="A11" s="20" t="s">
        <v>98</v>
      </c>
      <c r="B11" s="21" t="s">
        <v>254</v>
      </c>
      <c r="C11" s="22" t="s">
        <v>255</v>
      </c>
      <c r="D11" s="22" t="s">
        <v>80</v>
      </c>
      <c r="E11" s="22"/>
      <c r="F11" s="78">
        <f t="shared" si="6"/>
        <v>20</v>
      </c>
      <c r="G11" s="119">
        <v>0</v>
      </c>
      <c r="H11" s="120">
        <v>6</v>
      </c>
      <c r="I11" s="120">
        <v>92.35</v>
      </c>
      <c r="J11" s="121"/>
      <c r="K11" s="121"/>
      <c r="L11" s="121"/>
      <c r="M11" s="121">
        <f t="shared" ref="M11" si="8">G11+H11</f>
        <v>6</v>
      </c>
      <c r="N11" s="122" t="s">
        <v>347</v>
      </c>
      <c r="O11" s="94">
        <v>20</v>
      </c>
      <c r="P11" s="119" t="s">
        <v>367</v>
      </c>
      <c r="Q11" s="120"/>
      <c r="R11" s="120"/>
      <c r="S11" s="121"/>
      <c r="T11" s="121"/>
      <c r="U11" s="121"/>
      <c r="V11" s="121">
        <v>0</v>
      </c>
      <c r="W11" s="122"/>
      <c r="X11" s="94"/>
      <c r="Y11" s="119"/>
      <c r="Z11" s="120"/>
      <c r="AA11" s="121"/>
      <c r="AB11" s="121"/>
      <c r="AC11" s="121"/>
      <c r="AD11" s="120"/>
      <c r="AE11" s="121">
        <f t="shared" si="2"/>
        <v>0</v>
      </c>
      <c r="AF11" s="122"/>
      <c r="AG11" s="94"/>
      <c r="AH11" s="119"/>
      <c r="AI11" s="120"/>
      <c r="AJ11" s="121"/>
      <c r="AK11" s="121"/>
      <c r="AL11" s="121"/>
      <c r="AM11" s="120"/>
      <c r="AN11" s="121">
        <f>AH11+AI11</f>
        <v>0</v>
      </c>
      <c r="AO11" s="122"/>
      <c r="AP11" s="94"/>
      <c r="AQ11" s="119"/>
      <c r="AR11" s="120"/>
      <c r="AS11" s="121"/>
      <c r="AT11" s="121"/>
      <c r="AU11" s="121"/>
      <c r="AV11" s="120"/>
      <c r="AW11" s="121">
        <f t="shared" si="3"/>
        <v>0</v>
      </c>
      <c r="AX11" s="122"/>
      <c r="AY11" s="126"/>
      <c r="AZ11" s="119"/>
      <c r="BA11" s="120"/>
      <c r="BB11" s="121"/>
      <c r="BC11" s="121"/>
      <c r="BD11" s="121"/>
      <c r="BE11" s="120"/>
      <c r="BF11" s="121">
        <f t="shared" si="7"/>
        <v>0</v>
      </c>
      <c r="BG11" s="122"/>
      <c r="BH11" s="127"/>
      <c r="BI11" s="119"/>
      <c r="BJ11" s="120"/>
      <c r="BK11" s="121"/>
      <c r="BL11" s="121"/>
      <c r="BM11" s="121"/>
      <c r="BN11" s="120"/>
      <c r="BO11" s="121">
        <f>BI11+BJ11+BN11</f>
        <v>0</v>
      </c>
      <c r="BP11" s="122"/>
      <c r="BQ11" s="94"/>
      <c r="BR11" s="119"/>
      <c r="BS11" s="119"/>
      <c r="BT11" s="143"/>
      <c r="BU11" s="121"/>
      <c r="BV11" s="121"/>
      <c r="BW11" s="120"/>
      <c r="BX11" s="121">
        <f t="shared" si="5"/>
        <v>0</v>
      </c>
      <c r="BY11" s="122"/>
      <c r="BZ11" s="94"/>
    </row>
    <row r="12" spans="1:78" s="1" customFormat="1" ht="16.05" customHeight="1" x14ac:dyDescent="0.3">
      <c r="A12" s="21" t="s">
        <v>110</v>
      </c>
      <c r="B12" s="21" t="s">
        <v>111</v>
      </c>
      <c r="C12" s="21" t="s">
        <v>105</v>
      </c>
      <c r="D12" s="22" t="s">
        <v>383</v>
      </c>
      <c r="E12" s="22"/>
      <c r="F12" s="78">
        <v>40</v>
      </c>
      <c r="G12" s="119"/>
      <c r="H12" s="120"/>
      <c r="I12" s="120"/>
      <c r="J12" s="121"/>
      <c r="K12" s="121"/>
      <c r="L12" s="121"/>
      <c r="M12" s="121">
        <f t="shared" si="0"/>
        <v>0</v>
      </c>
      <c r="N12" s="122"/>
      <c r="O12" s="94"/>
      <c r="P12" s="119"/>
      <c r="Q12" s="120"/>
      <c r="R12" s="120"/>
      <c r="S12" s="121"/>
      <c r="T12" s="121"/>
      <c r="U12" s="121"/>
      <c r="V12" s="121">
        <f t="shared" si="1"/>
        <v>0</v>
      </c>
      <c r="W12" s="122"/>
      <c r="X12" s="94"/>
      <c r="Y12" s="119"/>
      <c r="Z12" s="120"/>
      <c r="AA12" s="121"/>
      <c r="AB12" s="121"/>
      <c r="AC12" s="121"/>
      <c r="AD12" s="120"/>
      <c r="AE12" s="121">
        <f t="shared" si="2"/>
        <v>0</v>
      </c>
      <c r="AF12" s="122"/>
      <c r="AG12" s="94"/>
      <c r="AH12" s="119">
        <v>4</v>
      </c>
      <c r="AI12" s="120">
        <v>0</v>
      </c>
      <c r="AJ12" s="120">
        <v>64.97</v>
      </c>
      <c r="AK12" s="121"/>
      <c r="AL12" s="121"/>
      <c r="AM12" s="121"/>
      <c r="AN12" s="121">
        <f t="shared" ref="AN12" si="9">AH12+AI12</f>
        <v>4</v>
      </c>
      <c r="AO12" s="122" t="s">
        <v>347</v>
      </c>
      <c r="AP12" s="94">
        <v>20</v>
      </c>
      <c r="AQ12" s="119">
        <v>4</v>
      </c>
      <c r="AR12" s="120">
        <v>0</v>
      </c>
      <c r="AS12" s="121">
        <v>90.8</v>
      </c>
      <c r="AT12" s="121"/>
      <c r="AU12" s="121"/>
      <c r="AV12" s="120"/>
      <c r="AW12" s="121">
        <f t="shared" si="3"/>
        <v>4</v>
      </c>
      <c r="AX12" s="122" t="s">
        <v>348</v>
      </c>
      <c r="AY12" s="94">
        <v>19</v>
      </c>
      <c r="AZ12" s="119">
        <v>0</v>
      </c>
      <c r="BA12" s="120">
        <v>6</v>
      </c>
      <c r="BB12" s="121">
        <v>99.75</v>
      </c>
      <c r="BC12" s="121"/>
      <c r="BD12" s="121"/>
      <c r="BE12" s="120"/>
      <c r="BF12" s="121">
        <f t="shared" si="7"/>
        <v>6</v>
      </c>
      <c r="BG12" s="122" t="s">
        <v>348</v>
      </c>
      <c r="BH12" s="94">
        <v>19</v>
      </c>
      <c r="BI12" s="128">
        <v>0</v>
      </c>
      <c r="BJ12" s="120">
        <v>0</v>
      </c>
      <c r="BK12" s="121">
        <v>65.37</v>
      </c>
      <c r="BL12" s="121">
        <v>0</v>
      </c>
      <c r="BM12" s="121">
        <v>0</v>
      </c>
      <c r="BN12" s="120">
        <v>47.3</v>
      </c>
      <c r="BO12" s="121">
        <v>0</v>
      </c>
      <c r="BP12" s="122" t="s">
        <v>347</v>
      </c>
      <c r="BQ12" s="94">
        <v>20</v>
      </c>
      <c r="BR12" s="119">
        <v>0</v>
      </c>
      <c r="BS12" s="119">
        <v>0</v>
      </c>
      <c r="BT12" s="143">
        <v>67.63</v>
      </c>
      <c r="BU12" s="121">
        <v>0</v>
      </c>
      <c r="BV12" s="121">
        <v>0</v>
      </c>
      <c r="BW12" s="120">
        <v>40.9</v>
      </c>
      <c r="BX12" s="121">
        <f t="shared" si="5"/>
        <v>0</v>
      </c>
      <c r="BY12" s="122" t="s">
        <v>347</v>
      </c>
      <c r="BZ12" s="94">
        <v>20</v>
      </c>
    </row>
    <row r="13" spans="1:78" s="1" customFormat="1" ht="16.05" customHeight="1" x14ac:dyDescent="0.3">
      <c r="A13" s="21"/>
      <c r="B13" s="21"/>
      <c r="C13" s="21"/>
      <c r="D13" s="22"/>
      <c r="E13" s="22"/>
      <c r="F13" s="78">
        <f t="shared" si="6"/>
        <v>0</v>
      </c>
      <c r="G13" s="119"/>
      <c r="H13" s="120"/>
      <c r="I13" s="120"/>
      <c r="J13" s="121"/>
      <c r="K13" s="121"/>
      <c r="L13" s="121"/>
      <c r="M13" s="121">
        <f t="shared" si="0"/>
        <v>0</v>
      </c>
      <c r="N13" s="122"/>
      <c r="O13" s="94"/>
      <c r="P13" s="119"/>
      <c r="Q13" s="120"/>
      <c r="R13" s="120"/>
      <c r="S13" s="121"/>
      <c r="T13" s="121"/>
      <c r="U13" s="121"/>
      <c r="V13" s="121">
        <f t="shared" si="1"/>
        <v>0</v>
      </c>
      <c r="W13" s="122"/>
      <c r="X13" s="94"/>
      <c r="Y13" s="119"/>
      <c r="Z13" s="120"/>
      <c r="AA13" s="121"/>
      <c r="AB13" s="121"/>
      <c r="AC13" s="121"/>
      <c r="AD13" s="120"/>
      <c r="AE13" s="121">
        <f t="shared" si="2"/>
        <v>0</v>
      </c>
      <c r="AF13" s="122"/>
      <c r="AG13" s="94"/>
      <c r="AH13" s="119"/>
      <c r="AI13" s="120"/>
      <c r="AJ13" s="121"/>
      <c r="AK13" s="121"/>
      <c r="AL13" s="121"/>
      <c r="AM13" s="120"/>
      <c r="AN13" s="121">
        <f>AH13+AI13</f>
        <v>0</v>
      </c>
      <c r="AO13" s="122"/>
      <c r="AP13" s="94"/>
      <c r="AQ13" s="119"/>
      <c r="AR13" s="120"/>
      <c r="AS13" s="121"/>
      <c r="AT13" s="121"/>
      <c r="AU13" s="121"/>
      <c r="AV13" s="120"/>
      <c r="AW13" s="121">
        <f t="shared" si="3"/>
        <v>0</v>
      </c>
      <c r="AX13" s="122"/>
      <c r="AY13" s="129"/>
      <c r="AZ13" s="119"/>
      <c r="BA13" s="120"/>
      <c r="BB13" s="121"/>
      <c r="BC13" s="121"/>
      <c r="BD13" s="121"/>
      <c r="BE13" s="120"/>
      <c r="BF13" s="121"/>
      <c r="BG13" s="122"/>
      <c r="BH13" s="94"/>
      <c r="BI13" s="119"/>
      <c r="BJ13" s="120"/>
      <c r="BK13" s="121"/>
      <c r="BL13" s="121"/>
      <c r="BM13" s="121"/>
      <c r="BN13" s="120"/>
      <c r="BO13" s="121">
        <f>BI13+BJ13+BN13</f>
        <v>0</v>
      </c>
      <c r="BP13" s="122"/>
      <c r="BQ13" s="94"/>
      <c r="BR13" s="119"/>
      <c r="BS13" s="119"/>
      <c r="BT13" s="143"/>
      <c r="BU13" s="121"/>
      <c r="BV13" s="121"/>
      <c r="BW13" s="120"/>
      <c r="BX13" s="121">
        <f t="shared" si="5"/>
        <v>0</v>
      </c>
      <c r="BY13" s="122"/>
      <c r="BZ13" s="94"/>
    </row>
    <row r="14" spans="1:78" s="1" customFormat="1" ht="16.05" customHeight="1" x14ac:dyDescent="0.3">
      <c r="A14" s="21"/>
      <c r="B14" s="21"/>
      <c r="C14" s="2"/>
      <c r="D14" s="7"/>
      <c r="E14" s="4"/>
      <c r="F14" s="78">
        <f t="shared" si="6"/>
        <v>0</v>
      </c>
      <c r="G14" s="119"/>
      <c r="H14" s="120"/>
      <c r="I14" s="120"/>
      <c r="J14" s="121"/>
      <c r="K14" s="121"/>
      <c r="L14" s="121"/>
      <c r="M14" s="121">
        <f t="shared" si="0"/>
        <v>0</v>
      </c>
      <c r="N14" s="122"/>
      <c r="O14" s="94"/>
      <c r="P14" s="119"/>
      <c r="Q14" s="120"/>
      <c r="R14" s="120"/>
      <c r="S14" s="121"/>
      <c r="T14" s="121"/>
      <c r="U14" s="121"/>
      <c r="V14" s="121">
        <f t="shared" si="1"/>
        <v>0</v>
      </c>
      <c r="W14" s="122"/>
      <c r="X14" s="94"/>
      <c r="Y14" s="119"/>
      <c r="Z14" s="120"/>
      <c r="AA14" s="121"/>
      <c r="AB14" s="121"/>
      <c r="AC14" s="121"/>
      <c r="AD14" s="120"/>
      <c r="AE14" s="121">
        <f t="shared" si="2"/>
        <v>0</v>
      </c>
      <c r="AF14" s="122"/>
      <c r="AG14" s="94"/>
      <c r="AH14" s="119"/>
      <c r="AI14" s="120"/>
      <c r="AJ14" s="121"/>
      <c r="AK14" s="121"/>
      <c r="AL14" s="121"/>
      <c r="AM14" s="120"/>
      <c r="AN14" s="121">
        <f>AH14+AI14</f>
        <v>0</v>
      </c>
      <c r="AO14" s="122"/>
      <c r="AP14" s="94"/>
      <c r="AQ14" s="119"/>
      <c r="AR14" s="120"/>
      <c r="AS14" s="121"/>
      <c r="AT14" s="121"/>
      <c r="AU14" s="121"/>
      <c r="AV14" s="120"/>
      <c r="AW14" s="121">
        <f t="shared" si="3"/>
        <v>0</v>
      </c>
      <c r="AX14" s="122"/>
      <c r="AY14" s="130"/>
      <c r="AZ14" s="119"/>
      <c r="BA14" s="120"/>
      <c r="BB14" s="121"/>
      <c r="BC14" s="121"/>
      <c r="BD14" s="121"/>
      <c r="BE14" s="120"/>
      <c r="BF14" s="121">
        <f t="shared" si="7"/>
        <v>0</v>
      </c>
      <c r="BG14" s="122"/>
      <c r="BH14" s="94"/>
      <c r="BI14" s="119"/>
      <c r="BJ14" s="120"/>
      <c r="BK14" s="121"/>
      <c r="BL14" s="121"/>
      <c r="BM14" s="121"/>
      <c r="BN14" s="120"/>
      <c r="BO14" s="121">
        <f>BI14+BJ14+BN14</f>
        <v>0</v>
      </c>
      <c r="BP14" s="122"/>
      <c r="BQ14" s="94"/>
      <c r="BR14" s="119"/>
      <c r="BS14" s="119"/>
      <c r="BT14" s="143"/>
      <c r="BU14" s="121"/>
      <c r="BV14" s="121"/>
      <c r="BW14" s="120"/>
      <c r="BX14" s="121">
        <f t="shared" si="5"/>
        <v>0</v>
      </c>
      <c r="BY14" s="122"/>
      <c r="BZ14" s="94"/>
    </row>
    <row r="15" spans="1:78" s="1" customFormat="1" ht="16.05" customHeight="1" x14ac:dyDescent="0.3">
      <c r="A15" s="27"/>
      <c r="B15" s="27"/>
      <c r="C15" s="28"/>
      <c r="D15" s="29"/>
      <c r="E15" s="4"/>
      <c r="F15" s="78">
        <f t="shared" si="6"/>
        <v>0</v>
      </c>
      <c r="G15" s="123"/>
      <c r="H15" s="124"/>
      <c r="I15" s="124"/>
      <c r="J15" s="125"/>
      <c r="K15" s="125"/>
      <c r="L15" s="125"/>
      <c r="M15" s="121">
        <f t="shared" si="0"/>
        <v>0</v>
      </c>
      <c r="N15" s="122"/>
      <c r="O15" s="94"/>
      <c r="P15" s="123"/>
      <c r="Q15" s="124"/>
      <c r="R15" s="124"/>
      <c r="S15" s="125"/>
      <c r="T15" s="125"/>
      <c r="U15" s="125"/>
      <c r="V15" s="121">
        <f t="shared" si="1"/>
        <v>0</v>
      </c>
      <c r="W15" s="122"/>
      <c r="X15" s="94"/>
      <c r="Y15" s="123"/>
      <c r="Z15" s="124"/>
      <c r="AA15" s="125"/>
      <c r="AB15" s="125"/>
      <c r="AC15" s="125"/>
      <c r="AD15" s="124"/>
      <c r="AE15" s="121">
        <f t="shared" si="2"/>
        <v>0</v>
      </c>
      <c r="AF15" s="122"/>
      <c r="AG15" s="94"/>
      <c r="AH15" s="123"/>
      <c r="AI15" s="124"/>
      <c r="AJ15" s="125"/>
      <c r="AK15" s="125"/>
      <c r="AL15" s="125"/>
      <c r="AM15" s="124"/>
      <c r="AN15" s="121">
        <f>AH15+AI15</f>
        <v>0</v>
      </c>
      <c r="AO15" s="122"/>
      <c r="AP15" s="94"/>
      <c r="AQ15" s="123"/>
      <c r="AR15" s="124"/>
      <c r="AS15" s="125"/>
      <c r="AT15" s="125"/>
      <c r="AU15" s="125"/>
      <c r="AV15" s="124"/>
      <c r="AW15" s="121">
        <f t="shared" si="3"/>
        <v>0</v>
      </c>
      <c r="AX15" s="122"/>
      <c r="AY15" s="127"/>
      <c r="AZ15" s="123"/>
      <c r="BA15" s="124"/>
      <c r="BB15" s="125"/>
      <c r="BC15" s="125"/>
      <c r="BD15" s="125"/>
      <c r="BE15" s="124"/>
      <c r="BF15" s="121">
        <f t="shared" si="7"/>
        <v>0</v>
      </c>
      <c r="BG15" s="122"/>
      <c r="BH15" s="94"/>
      <c r="BI15" s="119"/>
      <c r="BJ15" s="120"/>
      <c r="BK15" s="125"/>
      <c r="BL15" s="125"/>
      <c r="BM15" s="125"/>
      <c r="BN15" s="120"/>
      <c r="BO15" s="121">
        <f>BI15+BJ15+BN15</f>
        <v>0</v>
      </c>
      <c r="BP15" s="122"/>
      <c r="BQ15" s="94"/>
      <c r="BR15" s="123"/>
      <c r="BS15" s="123"/>
      <c r="BT15" s="327"/>
      <c r="BU15" s="125"/>
      <c r="BV15" s="125"/>
      <c r="BW15" s="124"/>
      <c r="BX15" s="121">
        <f t="shared" si="5"/>
        <v>0</v>
      </c>
      <c r="BY15" s="122"/>
      <c r="BZ15" s="94"/>
    </row>
    <row r="16" spans="1:78" s="1" customFormat="1" ht="16.05" customHeight="1" thickBot="1" x14ac:dyDescent="0.35">
      <c r="A16" s="20"/>
      <c r="B16" s="21"/>
      <c r="C16" s="22"/>
      <c r="D16" s="22"/>
      <c r="E16" s="22"/>
      <c r="F16" s="78">
        <f t="shared" si="6"/>
        <v>0</v>
      </c>
      <c r="G16" s="119"/>
      <c r="H16" s="120"/>
      <c r="I16" s="120"/>
      <c r="J16" s="121"/>
      <c r="K16" s="121"/>
      <c r="L16" s="121"/>
      <c r="M16" s="121">
        <f t="shared" si="0"/>
        <v>0</v>
      </c>
      <c r="N16" s="122"/>
      <c r="O16" s="95"/>
      <c r="P16" s="119"/>
      <c r="Q16" s="120"/>
      <c r="R16" s="120"/>
      <c r="S16" s="121"/>
      <c r="T16" s="121"/>
      <c r="U16" s="121"/>
      <c r="V16" s="121">
        <f t="shared" si="1"/>
        <v>0</v>
      </c>
      <c r="W16" s="122"/>
      <c r="X16" s="95"/>
      <c r="Y16" s="119"/>
      <c r="Z16" s="120"/>
      <c r="AA16" s="121"/>
      <c r="AB16" s="121"/>
      <c r="AC16" s="121"/>
      <c r="AD16" s="120"/>
      <c r="AE16" s="121">
        <f t="shared" si="2"/>
        <v>0</v>
      </c>
      <c r="AF16" s="122"/>
      <c r="AG16" s="95"/>
      <c r="AH16" s="119"/>
      <c r="AI16" s="120"/>
      <c r="AJ16" s="121"/>
      <c r="AK16" s="121"/>
      <c r="AL16" s="121"/>
      <c r="AM16" s="120"/>
      <c r="AN16" s="121">
        <f>AH16+AI16</f>
        <v>0</v>
      </c>
      <c r="AO16" s="122"/>
      <c r="AP16" s="95"/>
      <c r="AQ16" s="119"/>
      <c r="AR16" s="120"/>
      <c r="AS16" s="121"/>
      <c r="AT16" s="121"/>
      <c r="AU16" s="121"/>
      <c r="AV16" s="120"/>
      <c r="AW16" s="121">
        <f t="shared" si="3"/>
        <v>0</v>
      </c>
      <c r="AX16" s="122"/>
      <c r="AY16" s="95"/>
      <c r="AZ16" s="119"/>
      <c r="BA16" s="120"/>
      <c r="BB16" s="121"/>
      <c r="BC16" s="121"/>
      <c r="BD16" s="121"/>
      <c r="BE16" s="120"/>
      <c r="BF16" s="121">
        <f t="shared" si="7"/>
        <v>0</v>
      </c>
      <c r="BG16" s="122"/>
      <c r="BH16" s="95"/>
      <c r="BI16" s="119"/>
      <c r="BJ16" s="120"/>
      <c r="BK16" s="121"/>
      <c r="BL16" s="121"/>
      <c r="BM16" s="121"/>
      <c r="BN16" s="121"/>
      <c r="BO16" s="121">
        <f>BI16+BJ16+BN16</f>
        <v>0</v>
      </c>
      <c r="BP16" s="122"/>
      <c r="BQ16" s="95"/>
      <c r="BR16" s="119"/>
      <c r="BS16" s="119"/>
      <c r="BT16" s="143"/>
      <c r="BU16" s="121"/>
      <c r="BV16" s="121"/>
      <c r="BW16" s="120"/>
      <c r="BX16" s="121">
        <f t="shared" si="5"/>
        <v>0</v>
      </c>
      <c r="BY16" s="122"/>
      <c r="BZ16" s="95"/>
    </row>
    <row r="17" spans="1:78" x14ac:dyDescent="0.3">
      <c r="A17" s="30"/>
      <c r="B17" s="30"/>
      <c r="C17" s="30"/>
      <c r="D17" s="30"/>
      <c r="E17" s="30"/>
    </row>
    <row r="18" spans="1:78" ht="16.2" thickBot="1" x14ac:dyDescent="0.35">
      <c r="G18" s="131"/>
      <c r="H18" s="131"/>
      <c r="I18" s="131"/>
      <c r="J18" s="131"/>
      <c r="K18" s="131"/>
      <c r="L18" s="131"/>
      <c r="M18" s="131"/>
      <c r="P18" s="131"/>
      <c r="Q18" s="131"/>
      <c r="R18" s="131"/>
      <c r="S18" s="131"/>
      <c r="T18" s="131"/>
      <c r="U18" s="131"/>
      <c r="V18" s="131"/>
      <c r="Y18" s="131"/>
      <c r="Z18" s="131"/>
      <c r="AA18" s="131"/>
      <c r="AB18" s="131"/>
      <c r="AC18" s="131"/>
      <c r="AD18" s="131"/>
      <c r="AE18" s="131"/>
      <c r="AH18" s="131"/>
      <c r="AI18" s="131"/>
      <c r="AJ18" s="131"/>
      <c r="AK18" s="131"/>
      <c r="AL18" s="131"/>
      <c r="AM18" s="131"/>
      <c r="AN18" s="131"/>
      <c r="AQ18" s="131"/>
      <c r="AR18" s="131"/>
      <c r="AS18" s="131"/>
      <c r="AT18" s="131"/>
      <c r="AU18" s="131"/>
      <c r="AV18" s="131"/>
      <c r="AW18" s="131"/>
      <c r="AZ18" s="131"/>
      <c r="BA18" s="131"/>
      <c r="BB18" s="131"/>
      <c r="BC18" s="131"/>
      <c r="BD18" s="131"/>
      <c r="BE18" s="131"/>
      <c r="BF18" s="131"/>
      <c r="BI18" s="131"/>
      <c r="BJ18" s="131"/>
      <c r="BK18" s="131"/>
      <c r="BL18" s="131"/>
      <c r="BM18" s="131"/>
      <c r="BN18" s="131"/>
      <c r="BO18" s="131"/>
      <c r="BR18" s="131"/>
      <c r="BS18" s="131"/>
      <c r="BT18" s="131"/>
      <c r="BU18" s="131"/>
      <c r="BV18" s="131"/>
      <c r="BW18" s="131"/>
      <c r="BX18" s="131"/>
    </row>
    <row r="19" spans="1:78" s="15" customFormat="1" ht="62.4" x14ac:dyDescent="0.3">
      <c r="A19" s="367" t="s">
        <v>15</v>
      </c>
      <c r="B19" s="368"/>
      <c r="C19" s="368"/>
      <c r="D19" s="368"/>
      <c r="E19" s="369"/>
      <c r="F19" s="96" t="s">
        <v>4</v>
      </c>
      <c r="G19" s="101" t="s">
        <v>5</v>
      </c>
      <c r="H19" s="102" t="s">
        <v>6</v>
      </c>
      <c r="I19" s="102" t="s">
        <v>7</v>
      </c>
      <c r="J19" s="36" t="s">
        <v>365</v>
      </c>
      <c r="K19" s="102" t="s">
        <v>6</v>
      </c>
      <c r="L19" s="102" t="s">
        <v>7</v>
      </c>
      <c r="M19" s="36" t="s">
        <v>8</v>
      </c>
      <c r="N19" s="98" t="s">
        <v>316</v>
      </c>
      <c r="O19" s="10" t="s">
        <v>9</v>
      </c>
      <c r="P19" s="101" t="s">
        <v>5</v>
      </c>
      <c r="Q19" s="102" t="s">
        <v>6</v>
      </c>
      <c r="R19" s="102" t="s">
        <v>7</v>
      </c>
      <c r="S19" s="103" t="s">
        <v>365</v>
      </c>
      <c r="T19" s="102" t="s">
        <v>6</v>
      </c>
      <c r="U19" s="102" t="s">
        <v>7</v>
      </c>
      <c r="V19" s="36" t="s">
        <v>8</v>
      </c>
      <c r="W19" s="98" t="s">
        <v>316</v>
      </c>
      <c r="X19" s="10" t="s">
        <v>9</v>
      </c>
      <c r="Y19" s="101" t="s">
        <v>346</v>
      </c>
      <c r="Z19" s="102" t="s">
        <v>6</v>
      </c>
      <c r="AA19" s="36" t="s">
        <v>7</v>
      </c>
      <c r="AB19" s="103" t="s">
        <v>365</v>
      </c>
      <c r="AC19" s="102" t="s">
        <v>6</v>
      </c>
      <c r="AD19" s="102" t="s">
        <v>7</v>
      </c>
      <c r="AE19" s="36" t="s">
        <v>8</v>
      </c>
      <c r="AF19" s="98" t="s">
        <v>316</v>
      </c>
      <c r="AG19" s="10" t="s">
        <v>9</v>
      </c>
      <c r="AH19" s="101" t="s">
        <v>5</v>
      </c>
      <c r="AI19" s="102" t="s">
        <v>6</v>
      </c>
      <c r="AJ19" s="36" t="s">
        <v>7</v>
      </c>
      <c r="AK19" s="103" t="s">
        <v>365</v>
      </c>
      <c r="AL19" s="102" t="s">
        <v>6</v>
      </c>
      <c r="AM19" s="102" t="s">
        <v>7</v>
      </c>
      <c r="AN19" s="36" t="s">
        <v>8</v>
      </c>
      <c r="AO19" s="98" t="s">
        <v>316</v>
      </c>
      <c r="AP19" s="10" t="s">
        <v>9</v>
      </c>
      <c r="AQ19" s="101" t="s">
        <v>5</v>
      </c>
      <c r="AR19" s="102" t="s">
        <v>6</v>
      </c>
      <c r="AS19" s="36" t="s">
        <v>7</v>
      </c>
      <c r="AT19" s="103" t="s">
        <v>365</v>
      </c>
      <c r="AU19" s="102" t="s">
        <v>6</v>
      </c>
      <c r="AV19" s="102" t="s">
        <v>7</v>
      </c>
      <c r="AW19" s="109" t="s">
        <v>8</v>
      </c>
      <c r="AX19" s="98" t="s">
        <v>316</v>
      </c>
      <c r="AY19" s="10" t="s">
        <v>9</v>
      </c>
      <c r="AZ19" s="101" t="s">
        <v>5</v>
      </c>
      <c r="BA19" s="102" t="s">
        <v>6</v>
      </c>
      <c r="BB19" s="36" t="s">
        <v>7</v>
      </c>
      <c r="BC19" s="103" t="s">
        <v>365</v>
      </c>
      <c r="BD19" s="102" t="s">
        <v>6</v>
      </c>
      <c r="BE19" s="102" t="s">
        <v>7</v>
      </c>
      <c r="BF19" s="109" t="s">
        <v>8</v>
      </c>
      <c r="BG19" s="98" t="s">
        <v>316</v>
      </c>
      <c r="BH19" s="10" t="s">
        <v>9</v>
      </c>
      <c r="BI19" s="101" t="s">
        <v>5</v>
      </c>
      <c r="BJ19" s="102" t="s">
        <v>6</v>
      </c>
      <c r="BK19" s="36" t="s">
        <v>7</v>
      </c>
      <c r="BL19" s="103" t="s">
        <v>365</v>
      </c>
      <c r="BM19" s="102" t="s">
        <v>6</v>
      </c>
      <c r="BN19" s="102" t="s">
        <v>7</v>
      </c>
      <c r="BO19" s="109" t="s">
        <v>8</v>
      </c>
      <c r="BP19" s="98" t="s">
        <v>316</v>
      </c>
      <c r="BQ19" s="10" t="s">
        <v>9</v>
      </c>
      <c r="BR19" s="101" t="s">
        <v>5</v>
      </c>
      <c r="BS19" s="108" t="s">
        <v>6</v>
      </c>
      <c r="BT19" s="103" t="s">
        <v>7</v>
      </c>
      <c r="BU19" s="103" t="s">
        <v>365</v>
      </c>
      <c r="BV19" s="102" t="s">
        <v>6</v>
      </c>
      <c r="BW19" s="36" t="s">
        <v>10</v>
      </c>
      <c r="BX19" s="36" t="s">
        <v>8</v>
      </c>
      <c r="BY19" s="98" t="s">
        <v>316</v>
      </c>
      <c r="BZ19" s="10" t="s">
        <v>9</v>
      </c>
    </row>
    <row r="20" spans="1:78" x14ac:dyDescent="0.3">
      <c r="A20" s="16" t="s">
        <v>11</v>
      </c>
      <c r="B20" s="16" t="s">
        <v>12</v>
      </c>
      <c r="C20" s="17" t="s">
        <v>13</v>
      </c>
      <c r="D20" s="17" t="s">
        <v>14</v>
      </c>
      <c r="E20" s="17" t="s">
        <v>56</v>
      </c>
      <c r="F20" s="39"/>
      <c r="G20" s="114"/>
      <c r="H20" s="115"/>
      <c r="I20" s="115"/>
      <c r="J20" s="116"/>
      <c r="K20" s="116"/>
      <c r="L20" s="116"/>
      <c r="M20" s="116"/>
      <c r="N20" s="117"/>
      <c r="O20" s="118"/>
      <c r="P20" s="114"/>
      <c r="Q20" s="115"/>
      <c r="R20" s="115"/>
      <c r="S20" s="116"/>
      <c r="T20" s="116"/>
      <c r="U20" s="116"/>
      <c r="V20" s="116"/>
      <c r="W20" s="117"/>
      <c r="X20" s="118"/>
      <c r="Y20" s="114"/>
      <c r="Z20" s="115"/>
      <c r="AA20" s="116"/>
      <c r="AB20" s="116"/>
      <c r="AC20" s="116"/>
      <c r="AD20" s="115"/>
      <c r="AE20" s="116"/>
      <c r="AF20" s="117"/>
      <c r="AG20" s="118"/>
      <c r="AH20" s="114"/>
      <c r="AI20" s="115"/>
      <c r="AJ20" s="116"/>
      <c r="AK20" s="116"/>
      <c r="AL20" s="116"/>
      <c r="AM20" s="115"/>
      <c r="AN20" s="116"/>
      <c r="AO20" s="117"/>
      <c r="AP20" s="118"/>
      <c r="AQ20" s="114"/>
      <c r="AR20" s="115"/>
      <c r="AS20" s="116"/>
      <c r="AT20" s="116"/>
      <c r="AU20" s="116"/>
      <c r="AV20" s="115"/>
      <c r="AW20" s="116"/>
      <c r="AX20" s="117"/>
      <c r="AY20" s="118"/>
      <c r="AZ20" s="114"/>
      <c r="BA20" s="115"/>
      <c r="BB20" s="116"/>
      <c r="BC20" s="116"/>
      <c r="BD20" s="116"/>
      <c r="BE20" s="115"/>
      <c r="BF20" s="116"/>
      <c r="BG20" s="117"/>
      <c r="BH20" s="118"/>
      <c r="BI20" s="114"/>
      <c r="BJ20" s="115"/>
      <c r="BK20" s="116"/>
      <c r="BL20" s="116"/>
      <c r="BM20" s="116"/>
      <c r="BN20" s="116"/>
      <c r="BO20" s="116"/>
      <c r="BP20" s="117"/>
      <c r="BQ20" s="118"/>
      <c r="BR20" s="114"/>
      <c r="BS20" s="114"/>
      <c r="BT20" s="326"/>
      <c r="BU20" s="116"/>
      <c r="BV20" s="116"/>
      <c r="BW20" s="115"/>
      <c r="BX20" s="116"/>
      <c r="BY20" s="117"/>
      <c r="BZ20" s="118"/>
    </row>
    <row r="21" spans="1:78" x14ac:dyDescent="0.3">
      <c r="A21" s="20" t="s">
        <v>124</v>
      </c>
      <c r="B21" s="21" t="s">
        <v>125</v>
      </c>
      <c r="C21" s="22" t="s">
        <v>126</v>
      </c>
      <c r="D21" s="22" t="s">
        <v>127</v>
      </c>
      <c r="E21" s="22"/>
      <c r="F21" s="78">
        <f>O21+X21+AG21+AP21+AY21+BH21+BQ21+BZ21</f>
        <v>39</v>
      </c>
      <c r="G21" s="119"/>
      <c r="H21" s="120"/>
      <c r="I21" s="120"/>
      <c r="J21" s="121"/>
      <c r="K21" s="121"/>
      <c r="L21" s="121"/>
      <c r="M21" s="121">
        <f t="shared" ref="M21:M30" si="10">G21+H21</f>
        <v>0</v>
      </c>
      <c r="N21" s="122"/>
      <c r="O21" s="94"/>
      <c r="P21" s="119"/>
      <c r="Q21" s="120"/>
      <c r="R21" s="120"/>
      <c r="S21" s="121"/>
      <c r="T21" s="121"/>
      <c r="U21" s="121"/>
      <c r="V21" s="121">
        <f t="shared" ref="V21:V30" si="11">P21+Q21</f>
        <v>0</v>
      </c>
      <c r="W21" s="122"/>
      <c r="X21" s="94"/>
      <c r="Y21" s="119"/>
      <c r="Z21" s="120"/>
      <c r="AA21" s="121"/>
      <c r="AB21" s="121"/>
      <c r="AC21" s="121"/>
      <c r="AD21" s="120"/>
      <c r="AE21" s="121">
        <f t="shared" ref="AE21:AE30" si="12">Y21+Z21</f>
        <v>0</v>
      </c>
      <c r="AF21" s="122"/>
      <c r="AG21" s="94"/>
      <c r="AH21" s="119"/>
      <c r="AI21" s="120"/>
      <c r="AJ21" s="121"/>
      <c r="AK21" s="121"/>
      <c r="AL21" s="121"/>
      <c r="AM21" s="120"/>
      <c r="AN21" s="121">
        <f t="shared" ref="AN21:AN30" si="13">AH21+AI21</f>
        <v>0</v>
      </c>
      <c r="AO21" s="122"/>
      <c r="AP21" s="94"/>
      <c r="AQ21" s="119">
        <v>4</v>
      </c>
      <c r="AR21" s="120">
        <v>0</v>
      </c>
      <c r="AS21" s="121">
        <v>77.87</v>
      </c>
      <c r="AT21" s="121"/>
      <c r="AU21" s="121"/>
      <c r="AV21" s="120"/>
      <c r="AW21" s="121">
        <f t="shared" ref="AW21:AW30" si="14">AQ21+AR21</f>
        <v>4</v>
      </c>
      <c r="AX21" s="122" t="s">
        <v>347</v>
      </c>
      <c r="AY21" s="94">
        <v>20</v>
      </c>
      <c r="AZ21" s="119">
        <v>0</v>
      </c>
      <c r="BA21" s="120">
        <v>0</v>
      </c>
      <c r="BB21" s="121">
        <v>78.400000000000006</v>
      </c>
      <c r="BC21" s="121">
        <v>0</v>
      </c>
      <c r="BD21" s="121">
        <v>0</v>
      </c>
      <c r="BE21" s="120">
        <v>39.450000000000003</v>
      </c>
      <c r="BF21" s="121">
        <f t="shared" ref="BF21:BF30" si="15">AZ21+BA21</f>
        <v>0</v>
      </c>
      <c r="BG21" s="122" t="s">
        <v>348</v>
      </c>
      <c r="BH21" s="94">
        <v>19</v>
      </c>
      <c r="BI21" s="119"/>
      <c r="BJ21" s="120"/>
      <c r="BK21" s="121"/>
      <c r="BL21" s="121"/>
      <c r="BM21" s="121"/>
      <c r="BN21" s="121"/>
      <c r="BO21" s="121">
        <f t="shared" ref="BO21:BO30" si="16">BI21+BJ21</f>
        <v>0</v>
      </c>
      <c r="BP21" s="122"/>
      <c r="BQ21" s="94"/>
      <c r="BR21" s="119"/>
      <c r="BS21" s="119"/>
      <c r="BT21" s="143"/>
      <c r="BU21" s="121"/>
      <c r="BV21" s="121"/>
      <c r="BW21" s="120"/>
      <c r="BX21" s="121">
        <f t="shared" ref="BX21:BX30" si="17">BR21+BS21</f>
        <v>0</v>
      </c>
      <c r="BY21" s="122"/>
      <c r="BZ21" s="94"/>
    </row>
    <row r="22" spans="1:78" x14ac:dyDescent="0.3">
      <c r="A22" s="20" t="s">
        <v>189</v>
      </c>
      <c r="B22" s="21" t="s">
        <v>186</v>
      </c>
      <c r="C22" s="22" t="s">
        <v>187</v>
      </c>
      <c r="D22" s="22" t="s">
        <v>190</v>
      </c>
      <c r="E22" s="22"/>
      <c r="F22" s="78">
        <v>40</v>
      </c>
      <c r="G22" s="119">
        <v>0</v>
      </c>
      <c r="H22" s="120">
        <v>0</v>
      </c>
      <c r="I22" s="120">
        <v>89.69</v>
      </c>
      <c r="J22" s="121">
        <v>0</v>
      </c>
      <c r="K22" s="121">
        <v>0</v>
      </c>
      <c r="L22" s="121">
        <v>53.19</v>
      </c>
      <c r="M22" s="121">
        <f t="shared" si="10"/>
        <v>0</v>
      </c>
      <c r="N22" s="122" t="s">
        <v>347</v>
      </c>
      <c r="O22" s="94">
        <v>20</v>
      </c>
      <c r="P22" s="119">
        <v>0</v>
      </c>
      <c r="Q22" s="120">
        <v>0</v>
      </c>
      <c r="R22" s="120">
        <v>68</v>
      </c>
      <c r="S22" s="121">
        <v>0</v>
      </c>
      <c r="T22" s="121">
        <v>0</v>
      </c>
      <c r="U22" s="121">
        <v>45.12</v>
      </c>
      <c r="V22" s="121">
        <f t="shared" si="11"/>
        <v>0</v>
      </c>
      <c r="W22" s="122" t="s">
        <v>347</v>
      </c>
      <c r="X22" s="94">
        <v>20</v>
      </c>
      <c r="Y22" s="119"/>
      <c r="Z22" s="120"/>
      <c r="AA22" s="121"/>
      <c r="AB22" s="121"/>
      <c r="AC22" s="121"/>
      <c r="AD22" s="120"/>
      <c r="AE22" s="121">
        <f t="shared" si="12"/>
        <v>0</v>
      </c>
      <c r="AF22" s="122"/>
      <c r="AG22" s="94"/>
      <c r="AH22" s="119">
        <v>8</v>
      </c>
      <c r="AI22" s="120">
        <v>0</v>
      </c>
      <c r="AJ22" s="121">
        <v>75.349999999999994</v>
      </c>
      <c r="AK22" s="121"/>
      <c r="AL22" s="121"/>
      <c r="AM22" s="120"/>
      <c r="AN22" s="121">
        <f t="shared" si="13"/>
        <v>8</v>
      </c>
      <c r="AO22" s="122" t="s">
        <v>347</v>
      </c>
      <c r="AP22" s="94">
        <v>20</v>
      </c>
      <c r="AQ22" s="119">
        <v>4</v>
      </c>
      <c r="AR22" s="120">
        <v>0</v>
      </c>
      <c r="AS22" s="121">
        <v>88.45</v>
      </c>
      <c r="AT22" s="121"/>
      <c r="AU22" s="121"/>
      <c r="AV22" s="120"/>
      <c r="AW22" s="121">
        <f t="shared" si="14"/>
        <v>4</v>
      </c>
      <c r="AX22" s="122" t="s">
        <v>348</v>
      </c>
      <c r="AY22" s="94">
        <v>19</v>
      </c>
      <c r="AZ22" s="119">
        <v>0</v>
      </c>
      <c r="BA22" s="120">
        <v>0</v>
      </c>
      <c r="BB22" s="121">
        <v>76.94</v>
      </c>
      <c r="BC22" s="121">
        <v>0</v>
      </c>
      <c r="BD22" s="121">
        <v>0</v>
      </c>
      <c r="BE22" s="120">
        <v>38.729999999999997</v>
      </c>
      <c r="BF22" s="121">
        <f t="shared" si="15"/>
        <v>0</v>
      </c>
      <c r="BG22" s="122" t="s">
        <v>347</v>
      </c>
      <c r="BH22" s="94">
        <v>20</v>
      </c>
      <c r="BI22" s="119">
        <v>0</v>
      </c>
      <c r="BJ22" s="120">
        <v>0</v>
      </c>
      <c r="BK22" s="121">
        <v>58.53</v>
      </c>
      <c r="BL22" s="121">
        <v>4</v>
      </c>
      <c r="BM22" s="121">
        <v>0</v>
      </c>
      <c r="BN22" s="121">
        <v>39.270000000000003</v>
      </c>
      <c r="BO22" s="121">
        <f t="shared" si="16"/>
        <v>0</v>
      </c>
      <c r="BP22" s="122" t="s">
        <v>347</v>
      </c>
      <c r="BQ22" s="94">
        <v>20</v>
      </c>
      <c r="BR22" s="119">
        <v>0</v>
      </c>
      <c r="BS22" s="119">
        <v>0</v>
      </c>
      <c r="BT22" s="143">
        <v>82.87</v>
      </c>
      <c r="BU22" s="121">
        <v>0</v>
      </c>
      <c r="BV22" s="121">
        <v>0</v>
      </c>
      <c r="BW22" s="120">
        <v>38.22</v>
      </c>
      <c r="BX22" s="121">
        <f t="shared" si="17"/>
        <v>0</v>
      </c>
      <c r="BY22" s="122" t="s">
        <v>347</v>
      </c>
      <c r="BZ22" s="94">
        <v>20</v>
      </c>
    </row>
    <row r="23" spans="1:78" x14ac:dyDescent="0.3">
      <c r="A23" s="20" t="s">
        <v>98</v>
      </c>
      <c r="B23" s="21" t="s">
        <v>254</v>
      </c>
      <c r="C23" s="22" t="s">
        <v>255</v>
      </c>
      <c r="D23" s="22" t="s">
        <v>256</v>
      </c>
      <c r="E23" s="22"/>
      <c r="F23" s="78">
        <f t="shared" ref="F23:F30" si="18">O23+X23+AG23+AP23+AY23+BH23+BQ23+BZ23</f>
        <v>0</v>
      </c>
      <c r="G23" s="119"/>
      <c r="H23" s="120"/>
      <c r="I23" s="120"/>
      <c r="J23" s="121"/>
      <c r="K23" s="121"/>
      <c r="L23" s="121"/>
      <c r="M23" s="121">
        <f t="shared" si="10"/>
        <v>0</v>
      </c>
      <c r="N23" s="122"/>
      <c r="O23" s="94"/>
      <c r="P23" s="119"/>
      <c r="Q23" s="120"/>
      <c r="R23" s="120"/>
      <c r="S23" s="121"/>
      <c r="T23" s="121"/>
      <c r="U23" s="121"/>
      <c r="V23" s="121">
        <f t="shared" si="11"/>
        <v>0</v>
      </c>
      <c r="W23" s="122"/>
      <c r="X23" s="94"/>
      <c r="Y23" s="119"/>
      <c r="Z23" s="120"/>
      <c r="AA23" s="121"/>
      <c r="AB23" s="121"/>
      <c r="AC23" s="121"/>
      <c r="AD23" s="120"/>
      <c r="AE23" s="121">
        <f t="shared" si="12"/>
        <v>0</v>
      </c>
      <c r="AF23" s="122"/>
      <c r="AG23" s="94"/>
      <c r="AH23" s="119"/>
      <c r="AI23" s="120"/>
      <c r="AJ23" s="121"/>
      <c r="AK23" s="121"/>
      <c r="AL23" s="121"/>
      <c r="AM23" s="120"/>
      <c r="AN23" s="121">
        <f t="shared" si="13"/>
        <v>0</v>
      </c>
      <c r="AO23" s="122"/>
      <c r="AP23" s="94"/>
      <c r="AQ23" s="119"/>
      <c r="AR23" s="120"/>
      <c r="AS23" s="121"/>
      <c r="AT23" s="121"/>
      <c r="AU23" s="121"/>
      <c r="AV23" s="120"/>
      <c r="AW23" s="121">
        <f t="shared" si="14"/>
        <v>0</v>
      </c>
      <c r="AX23" s="122"/>
      <c r="AY23" s="94"/>
      <c r="AZ23" s="119"/>
      <c r="BA23" s="120"/>
      <c r="BB23" s="121"/>
      <c r="BC23" s="121"/>
      <c r="BD23" s="121"/>
      <c r="BE23" s="120"/>
      <c r="BF23" s="121">
        <f t="shared" si="15"/>
        <v>0</v>
      </c>
      <c r="BG23" s="122"/>
      <c r="BH23" s="94"/>
      <c r="BI23" s="119"/>
      <c r="BJ23" s="120"/>
      <c r="BK23" s="121"/>
      <c r="BL23" s="121"/>
      <c r="BM23" s="121"/>
      <c r="BN23" s="121"/>
      <c r="BO23" s="121">
        <f t="shared" si="16"/>
        <v>0</v>
      </c>
      <c r="BP23" s="122"/>
      <c r="BQ23" s="94"/>
      <c r="BR23" s="119"/>
      <c r="BS23" s="119"/>
      <c r="BT23" s="143"/>
      <c r="BU23" s="121"/>
      <c r="BV23" s="121"/>
      <c r="BW23" s="120"/>
      <c r="BX23" s="121">
        <f t="shared" si="17"/>
        <v>0</v>
      </c>
      <c r="BY23" s="122"/>
      <c r="BZ23" s="94"/>
    </row>
    <row r="24" spans="1:78" x14ac:dyDescent="0.3">
      <c r="A24" s="23" t="s">
        <v>353</v>
      </c>
      <c r="B24" s="24" t="s">
        <v>354</v>
      </c>
      <c r="C24" s="22" t="s">
        <v>187</v>
      </c>
      <c r="D24" s="25" t="s">
        <v>356</v>
      </c>
      <c r="E24" s="22"/>
      <c r="F24" s="78">
        <v>19</v>
      </c>
      <c r="G24" s="119"/>
      <c r="H24" s="120"/>
      <c r="I24" s="120"/>
      <c r="J24" s="121"/>
      <c r="K24" s="121"/>
      <c r="L24" s="121"/>
      <c r="M24" s="121">
        <f t="shared" si="10"/>
        <v>0</v>
      </c>
      <c r="N24" s="122"/>
      <c r="O24" s="94"/>
      <c r="P24" s="119"/>
      <c r="Q24" s="120"/>
      <c r="R24" s="120"/>
      <c r="S24" s="121"/>
      <c r="T24" s="121"/>
      <c r="U24" s="121"/>
      <c r="V24" s="121">
        <f t="shared" si="11"/>
        <v>0</v>
      </c>
      <c r="W24" s="122"/>
      <c r="X24" s="94"/>
      <c r="Y24" s="119"/>
      <c r="Z24" s="120"/>
      <c r="AA24" s="121"/>
      <c r="AB24" s="121"/>
      <c r="AC24" s="121"/>
      <c r="AD24" s="120"/>
      <c r="AE24" s="121">
        <f t="shared" si="12"/>
        <v>0</v>
      </c>
      <c r="AF24" s="122"/>
      <c r="AG24" s="94"/>
      <c r="AH24" s="119">
        <v>12</v>
      </c>
      <c r="AI24" s="120">
        <v>0</v>
      </c>
      <c r="AJ24" s="121">
        <v>121.19</v>
      </c>
      <c r="AK24" s="121"/>
      <c r="AL24" s="121"/>
      <c r="AM24" s="120"/>
      <c r="AN24" s="121">
        <f t="shared" si="13"/>
        <v>12</v>
      </c>
      <c r="AO24" s="122"/>
      <c r="AP24" s="94"/>
      <c r="AQ24" s="119">
        <v>4</v>
      </c>
      <c r="AR24" s="120">
        <v>17</v>
      </c>
      <c r="AS24" s="121">
        <v>105.37</v>
      </c>
      <c r="AT24" s="121"/>
      <c r="AU24" s="121"/>
      <c r="AV24" s="120"/>
      <c r="AW24" s="121">
        <f t="shared" si="14"/>
        <v>21</v>
      </c>
      <c r="AX24" s="122" t="s">
        <v>349</v>
      </c>
      <c r="AY24" s="94" t="s">
        <v>411</v>
      </c>
      <c r="AZ24" s="119">
        <v>4</v>
      </c>
      <c r="BA24" s="120">
        <v>9</v>
      </c>
      <c r="BB24" s="121">
        <v>90.53</v>
      </c>
      <c r="BC24" s="121"/>
      <c r="BD24" s="121"/>
      <c r="BE24" s="120"/>
      <c r="BF24" s="121">
        <f t="shared" si="15"/>
        <v>13</v>
      </c>
      <c r="BG24" s="122" t="s">
        <v>349</v>
      </c>
      <c r="BH24" s="94" t="s">
        <v>411</v>
      </c>
      <c r="BI24" s="119"/>
      <c r="BJ24" s="120"/>
      <c r="BK24" s="121"/>
      <c r="BL24" s="121"/>
      <c r="BM24" s="121"/>
      <c r="BN24" s="121"/>
      <c r="BO24" s="121">
        <f t="shared" si="16"/>
        <v>0</v>
      </c>
      <c r="BP24" s="122"/>
      <c r="BQ24" s="94"/>
      <c r="BR24" s="119">
        <v>8</v>
      </c>
      <c r="BS24" s="119">
        <v>0</v>
      </c>
      <c r="BT24" s="143">
        <v>98.87</v>
      </c>
      <c r="BU24" s="121"/>
      <c r="BV24" s="121"/>
      <c r="BW24" s="120"/>
      <c r="BX24" s="121">
        <f t="shared" si="17"/>
        <v>8</v>
      </c>
      <c r="BY24" s="122" t="s">
        <v>348</v>
      </c>
      <c r="BZ24" s="94">
        <v>19</v>
      </c>
    </row>
    <row r="25" spans="1:78" x14ac:dyDescent="0.3">
      <c r="A25" s="23"/>
      <c r="B25" s="24"/>
      <c r="C25" s="25"/>
      <c r="D25" s="25"/>
      <c r="E25" s="22"/>
      <c r="F25" s="78">
        <f t="shared" si="18"/>
        <v>0</v>
      </c>
      <c r="G25" s="123"/>
      <c r="H25" s="124"/>
      <c r="I25" s="124"/>
      <c r="J25" s="125"/>
      <c r="K25" s="125"/>
      <c r="L25" s="125"/>
      <c r="M25" s="121">
        <f t="shared" si="10"/>
        <v>0</v>
      </c>
      <c r="N25" s="122"/>
      <c r="O25" s="99"/>
      <c r="P25" s="123"/>
      <c r="Q25" s="124"/>
      <c r="R25" s="124"/>
      <c r="S25" s="125"/>
      <c r="T25" s="125"/>
      <c r="U25" s="125"/>
      <c r="V25" s="121">
        <f t="shared" si="11"/>
        <v>0</v>
      </c>
      <c r="W25" s="122"/>
      <c r="X25" s="99"/>
      <c r="Y25" s="123"/>
      <c r="Z25" s="124"/>
      <c r="AA25" s="125"/>
      <c r="AB25" s="125"/>
      <c r="AC25" s="125"/>
      <c r="AD25" s="124"/>
      <c r="AE25" s="121">
        <f t="shared" si="12"/>
        <v>0</v>
      </c>
      <c r="AF25" s="122"/>
      <c r="AG25" s="99"/>
      <c r="AH25" s="123"/>
      <c r="AI25" s="124"/>
      <c r="AJ25" s="125"/>
      <c r="AK25" s="125"/>
      <c r="AL25" s="125"/>
      <c r="AM25" s="124"/>
      <c r="AN25" s="121">
        <f t="shared" si="13"/>
        <v>0</v>
      </c>
      <c r="AO25" s="122"/>
      <c r="AP25" s="99"/>
      <c r="AQ25" s="123"/>
      <c r="AR25" s="124"/>
      <c r="AS25" s="125"/>
      <c r="AT25" s="125"/>
      <c r="AU25" s="125"/>
      <c r="AV25" s="124"/>
      <c r="AW25" s="121">
        <f t="shared" si="14"/>
        <v>0</v>
      </c>
      <c r="AX25" s="122"/>
      <c r="AY25" s="99"/>
      <c r="AZ25" s="123"/>
      <c r="BA25" s="124"/>
      <c r="BB25" s="125"/>
      <c r="BC25" s="125"/>
      <c r="BD25" s="125"/>
      <c r="BE25" s="124"/>
      <c r="BF25" s="121">
        <f t="shared" si="15"/>
        <v>0</v>
      </c>
      <c r="BG25" s="122"/>
      <c r="BH25" s="94"/>
      <c r="BI25" s="123"/>
      <c r="BJ25" s="124"/>
      <c r="BK25" s="125"/>
      <c r="BL25" s="125"/>
      <c r="BM25" s="125"/>
      <c r="BN25" s="125"/>
      <c r="BO25" s="121">
        <f t="shared" si="16"/>
        <v>0</v>
      </c>
      <c r="BP25" s="122"/>
      <c r="BQ25" s="99"/>
      <c r="BR25" s="119"/>
      <c r="BS25" s="123"/>
      <c r="BT25" s="327"/>
      <c r="BU25" s="125"/>
      <c r="BV25" s="125"/>
      <c r="BW25" s="124"/>
      <c r="BX25" s="121">
        <f t="shared" si="17"/>
        <v>0</v>
      </c>
      <c r="BY25" s="122"/>
      <c r="BZ25" s="99"/>
    </row>
    <row r="26" spans="1:78" x14ac:dyDescent="0.3">
      <c r="A26" s="21"/>
      <c r="B26" s="21"/>
      <c r="C26" s="21"/>
      <c r="D26" s="22"/>
      <c r="E26" s="22"/>
      <c r="F26" s="78">
        <f t="shared" si="18"/>
        <v>0</v>
      </c>
      <c r="G26" s="119"/>
      <c r="H26" s="120"/>
      <c r="I26" s="120"/>
      <c r="J26" s="121"/>
      <c r="K26" s="121"/>
      <c r="L26" s="121"/>
      <c r="M26" s="121">
        <f t="shared" si="10"/>
        <v>0</v>
      </c>
      <c r="N26" s="122"/>
      <c r="O26" s="94"/>
      <c r="P26" s="119"/>
      <c r="Q26" s="120"/>
      <c r="R26" s="120"/>
      <c r="S26" s="121"/>
      <c r="T26" s="121"/>
      <c r="U26" s="121"/>
      <c r="V26" s="121">
        <f t="shared" si="11"/>
        <v>0</v>
      </c>
      <c r="W26" s="122"/>
      <c r="X26" s="94"/>
      <c r="Y26" s="119"/>
      <c r="Z26" s="120"/>
      <c r="AA26" s="121"/>
      <c r="AB26" s="121"/>
      <c r="AC26" s="121"/>
      <c r="AD26" s="120"/>
      <c r="AE26" s="121">
        <f t="shared" si="12"/>
        <v>0</v>
      </c>
      <c r="AF26" s="122"/>
      <c r="AG26" s="94"/>
      <c r="AH26" s="119"/>
      <c r="AI26" s="120"/>
      <c r="AJ26" s="121"/>
      <c r="AK26" s="121"/>
      <c r="AL26" s="121"/>
      <c r="AM26" s="120"/>
      <c r="AN26" s="121">
        <f t="shared" si="13"/>
        <v>0</v>
      </c>
      <c r="AO26" s="122"/>
      <c r="AP26" s="94"/>
      <c r="AQ26" s="119"/>
      <c r="AR26" s="120"/>
      <c r="AS26" s="121"/>
      <c r="AT26" s="121"/>
      <c r="AU26" s="121"/>
      <c r="AV26" s="120"/>
      <c r="AW26" s="121">
        <f t="shared" si="14"/>
        <v>0</v>
      </c>
      <c r="AX26" s="122"/>
      <c r="AY26" s="94"/>
      <c r="AZ26" s="119"/>
      <c r="BA26" s="120"/>
      <c r="BB26" s="121"/>
      <c r="BC26" s="121"/>
      <c r="BD26" s="121"/>
      <c r="BE26" s="120"/>
      <c r="BF26" s="121">
        <f t="shared" si="15"/>
        <v>0</v>
      </c>
      <c r="BG26" s="122"/>
      <c r="BH26" s="94"/>
      <c r="BI26" s="119"/>
      <c r="BJ26" s="120"/>
      <c r="BK26" s="121"/>
      <c r="BL26" s="121"/>
      <c r="BM26" s="121"/>
      <c r="BN26" s="121"/>
      <c r="BO26" s="121">
        <f t="shared" si="16"/>
        <v>0</v>
      </c>
      <c r="BP26" s="122"/>
      <c r="BQ26" s="94"/>
      <c r="BR26" s="119"/>
      <c r="BS26" s="119"/>
      <c r="BT26" s="143"/>
      <c r="BU26" s="121"/>
      <c r="BV26" s="121"/>
      <c r="BW26" s="120"/>
      <c r="BX26" s="121">
        <f t="shared" si="17"/>
        <v>0</v>
      </c>
      <c r="BY26" s="122"/>
      <c r="BZ26" s="94"/>
    </row>
    <row r="27" spans="1:78" x14ac:dyDescent="0.3">
      <c r="A27" s="21"/>
      <c r="B27" s="21"/>
      <c r="C27" s="21"/>
      <c r="D27" s="22"/>
      <c r="E27" s="22"/>
      <c r="F27" s="78">
        <f t="shared" si="18"/>
        <v>0</v>
      </c>
      <c r="G27" s="119"/>
      <c r="H27" s="120"/>
      <c r="I27" s="120"/>
      <c r="J27" s="121"/>
      <c r="K27" s="121"/>
      <c r="L27" s="121"/>
      <c r="M27" s="121">
        <f t="shared" si="10"/>
        <v>0</v>
      </c>
      <c r="N27" s="122"/>
      <c r="O27" s="94"/>
      <c r="P27" s="119"/>
      <c r="Q27" s="120"/>
      <c r="R27" s="120"/>
      <c r="S27" s="121"/>
      <c r="T27" s="121"/>
      <c r="U27" s="121"/>
      <c r="V27" s="121">
        <f t="shared" si="11"/>
        <v>0</v>
      </c>
      <c r="W27" s="122"/>
      <c r="X27" s="94"/>
      <c r="Y27" s="119"/>
      <c r="Z27" s="120"/>
      <c r="AA27" s="121"/>
      <c r="AB27" s="121"/>
      <c r="AC27" s="121"/>
      <c r="AD27" s="120"/>
      <c r="AE27" s="121">
        <f t="shared" si="12"/>
        <v>0</v>
      </c>
      <c r="AF27" s="122"/>
      <c r="AG27" s="94"/>
      <c r="AH27" s="119"/>
      <c r="AI27" s="120"/>
      <c r="AJ27" s="121"/>
      <c r="AK27" s="121"/>
      <c r="AL27" s="121"/>
      <c r="AM27" s="120"/>
      <c r="AN27" s="121">
        <f t="shared" si="13"/>
        <v>0</v>
      </c>
      <c r="AO27" s="122"/>
      <c r="AP27" s="94"/>
      <c r="AQ27" s="119"/>
      <c r="AR27" s="120"/>
      <c r="AS27" s="121"/>
      <c r="AT27" s="121"/>
      <c r="AU27" s="121"/>
      <c r="AV27" s="120"/>
      <c r="AW27" s="121">
        <f t="shared" si="14"/>
        <v>0</v>
      </c>
      <c r="AX27" s="122"/>
      <c r="AY27" s="94"/>
      <c r="AZ27" s="119"/>
      <c r="BA27" s="120"/>
      <c r="BB27" s="121"/>
      <c r="BC27" s="121"/>
      <c r="BD27" s="121"/>
      <c r="BE27" s="120"/>
      <c r="BF27" s="121">
        <f t="shared" si="15"/>
        <v>0</v>
      </c>
      <c r="BG27" s="122"/>
      <c r="BH27" s="94"/>
      <c r="BI27" s="119"/>
      <c r="BJ27" s="120"/>
      <c r="BK27" s="121"/>
      <c r="BL27" s="121"/>
      <c r="BM27" s="121"/>
      <c r="BN27" s="121"/>
      <c r="BO27" s="121">
        <f t="shared" si="16"/>
        <v>0</v>
      </c>
      <c r="BP27" s="122"/>
      <c r="BQ27" s="94"/>
      <c r="BR27" s="119"/>
      <c r="BS27" s="119"/>
      <c r="BT27" s="143"/>
      <c r="BU27" s="121"/>
      <c r="BV27" s="121"/>
      <c r="BW27" s="120"/>
      <c r="BX27" s="121">
        <f t="shared" si="17"/>
        <v>0</v>
      </c>
      <c r="BY27" s="122"/>
      <c r="BZ27" s="94"/>
    </row>
    <row r="28" spans="1:78" x14ac:dyDescent="0.3">
      <c r="A28" s="21"/>
      <c r="B28" s="21"/>
      <c r="C28" s="21"/>
      <c r="D28" s="22"/>
      <c r="E28" s="22"/>
      <c r="F28" s="78">
        <f t="shared" si="18"/>
        <v>0</v>
      </c>
      <c r="G28" s="119"/>
      <c r="H28" s="120"/>
      <c r="I28" s="120"/>
      <c r="J28" s="121"/>
      <c r="K28" s="121"/>
      <c r="L28" s="121"/>
      <c r="M28" s="121">
        <f t="shared" si="10"/>
        <v>0</v>
      </c>
      <c r="N28" s="122"/>
      <c r="O28" s="94"/>
      <c r="P28" s="119"/>
      <c r="Q28" s="120"/>
      <c r="R28" s="120"/>
      <c r="S28" s="121"/>
      <c r="T28" s="121"/>
      <c r="U28" s="121"/>
      <c r="V28" s="121">
        <f t="shared" si="11"/>
        <v>0</v>
      </c>
      <c r="W28" s="122"/>
      <c r="X28" s="94"/>
      <c r="Y28" s="119"/>
      <c r="Z28" s="120"/>
      <c r="AA28" s="121"/>
      <c r="AB28" s="121"/>
      <c r="AC28" s="121"/>
      <c r="AD28" s="120"/>
      <c r="AE28" s="121">
        <f t="shared" si="12"/>
        <v>0</v>
      </c>
      <c r="AF28" s="122"/>
      <c r="AG28" s="94"/>
      <c r="AH28" s="119"/>
      <c r="AI28" s="120"/>
      <c r="AJ28" s="121"/>
      <c r="AK28" s="121"/>
      <c r="AL28" s="121"/>
      <c r="AM28" s="120"/>
      <c r="AN28" s="121">
        <f t="shared" si="13"/>
        <v>0</v>
      </c>
      <c r="AO28" s="122"/>
      <c r="AP28" s="94"/>
      <c r="AQ28" s="119"/>
      <c r="AR28" s="120"/>
      <c r="AS28" s="121"/>
      <c r="AT28" s="121"/>
      <c r="AU28" s="121"/>
      <c r="AV28" s="120"/>
      <c r="AW28" s="121">
        <f t="shared" si="14"/>
        <v>0</v>
      </c>
      <c r="AX28" s="122"/>
      <c r="AY28" s="129"/>
      <c r="AZ28" s="119"/>
      <c r="BA28" s="120"/>
      <c r="BB28" s="121"/>
      <c r="BC28" s="121"/>
      <c r="BD28" s="121"/>
      <c r="BE28" s="120"/>
      <c r="BF28" s="121">
        <f t="shared" si="15"/>
        <v>0</v>
      </c>
      <c r="BG28" s="122"/>
      <c r="BH28" s="94"/>
      <c r="BI28" s="119"/>
      <c r="BJ28" s="120"/>
      <c r="BK28" s="121"/>
      <c r="BL28" s="121"/>
      <c r="BM28" s="121"/>
      <c r="BN28" s="121"/>
      <c r="BO28" s="121">
        <f t="shared" si="16"/>
        <v>0</v>
      </c>
      <c r="BP28" s="122"/>
      <c r="BQ28" s="94"/>
      <c r="BR28" s="119"/>
      <c r="BS28" s="119"/>
      <c r="BT28" s="143"/>
      <c r="BU28" s="121"/>
      <c r="BV28" s="121"/>
      <c r="BW28" s="120"/>
      <c r="BX28" s="121">
        <f t="shared" si="17"/>
        <v>0</v>
      </c>
      <c r="BY28" s="122"/>
      <c r="BZ28" s="94"/>
    </row>
    <row r="29" spans="1:78" x14ac:dyDescent="0.3">
      <c r="A29" s="21"/>
      <c r="B29" s="21"/>
      <c r="C29" s="18"/>
      <c r="D29" s="26"/>
      <c r="E29" s="19"/>
      <c r="F29" s="78">
        <f t="shared" si="18"/>
        <v>0</v>
      </c>
      <c r="G29" s="119"/>
      <c r="H29" s="120"/>
      <c r="I29" s="120"/>
      <c r="J29" s="121"/>
      <c r="K29" s="121"/>
      <c r="L29" s="121"/>
      <c r="M29" s="121">
        <f t="shared" si="10"/>
        <v>0</v>
      </c>
      <c r="N29" s="122"/>
      <c r="O29" s="94"/>
      <c r="P29" s="119"/>
      <c r="Q29" s="120"/>
      <c r="R29" s="120"/>
      <c r="S29" s="121"/>
      <c r="T29" s="121"/>
      <c r="U29" s="121"/>
      <c r="V29" s="121">
        <f t="shared" si="11"/>
        <v>0</v>
      </c>
      <c r="W29" s="122"/>
      <c r="X29" s="94"/>
      <c r="Y29" s="119"/>
      <c r="Z29" s="120"/>
      <c r="AA29" s="121"/>
      <c r="AB29" s="121"/>
      <c r="AC29" s="121"/>
      <c r="AD29" s="120"/>
      <c r="AE29" s="121">
        <f t="shared" si="12"/>
        <v>0</v>
      </c>
      <c r="AF29" s="122"/>
      <c r="AG29" s="94"/>
      <c r="AH29" s="119"/>
      <c r="AI29" s="120"/>
      <c r="AJ29" s="121"/>
      <c r="AK29" s="121"/>
      <c r="AL29" s="121"/>
      <c r="AM29" s="120"/>
      <c r="AN29" s="121">
        <f t="shared" si="13"/>
        <v>0</v>
      </c>
      <c r="AO29" s="122"/>
      <c r="AP29" s="94"/>
      <c r="AQ29" s="119"/>
      <c r="AR29" s="120"/>
      <c r="AS29" s="121"/>
      <c r="AT29" s="121"/>
      <c r="AU29" s="121"/>
      <c r="AV29" s="120"/>
      <c r="AW29" s="121">
        <f t="shared" si="14"/>
        <v>0</v>
      </c>
      <c r="AX29" s="122"/>
      <c r="AY29" s="129"/>
      <c r="AZ29" s="119"/>
      <c r="BA29" s="120"/>
      <c r="BB29" s="121"/>
      <c r="BC29" s="121"/>
      <c r="BD29" s="121"/>
      <c r="BE29" s="120"/>
      <c r="BF29" s="121">
        <f t="shared" si="15"/>
        <v>0</v>
      </c>
      <c r="BG29" s="122"/>
      <c r="BH29" s="94"/>
      <c r="BI29" s="119"/>
      <c r="BJ29" s="120"/>
      <c r="BK29" s="121"/>
      <c r="BL29" s="121"/>
      <c r="BM29" s="121"/>
      <c r="BN29" s="121"/>
      <c r="BO29" s="121">
        <f t="shared" si="16"/>
        <v>0</v>
      </c>
      <c r="BP29" s="122"/>
      <c r="BQ29" s="94"/>
      <c r="BR29" s="119"/>
      <c r="BS29" s="119"/>
      <c r="BT29" s="143"/>
      <c r="BU29" s="121"/>
      <c r="BV29" s="121"/>
      <c r="BW29" s="120"/>
      <c r="BX29" s="121">
        <f t="shared" si="17"/>
        <v>0</v>
      </c>
      <c r="BY29" s="122"/>
      <c r="BZ29" s="94"/>
    </row>
    <row r="30" spans="1:78" ht="16.2" thickBot="1" x14ac:dyDescent="0.35">
      <c r="A30" s="27"/>
      <c r="B30" s="27"/>
      <c r="C30" s="28"/>
      <c r="D30" s="29"/>
      <c r="E30" s="4"/>
      <c r="F30" s="78">
        <f t="shared" si="18"/>
        <v>0</v>
      </c>
      <c r="G30" s="119"/>
      <c r="H30" s="120"/>
      <c r="I30" s="120"/>
      <c r="J30" s="121"/>
      <c r="K30" s="121"/>
      <c r="L30" s="121"/>
      <c r="M30" s="121">
        <f t="shared" si="10"/>
        <v>0</v>
      </c>
      <c r="N30" s="122"/>
      <c r="O30" s="95"/>
      <c r="P30" s="119"/>
      <c r="Q30" s="120"/>
      <c r="R30" s="120"/>
      <c r="S30" s="121"/>
      <c r="T30" s="121"/>
      <c r="U30" s="121"/>
      <c r="V30" s="121">
        <f t="shared" si="11"/>
        <v>0</v>
      </c>
      <c r="W30" s="122"/>
      <c r="X30" s="95"/>
      <c r="Y30" s="119"/>
      <c r="Z30" s="120"/>
      <c r="AA30" s="121"/>
      <c r="AB30" s="121"/>
      <c r="AC30" s="121"/>
      <c r="AD30" s="120"/>
      <c r="AE30" s="121">
        <f t="shared" si="12"/>
        <v>0</v>
      </c>
      <c r="AF30" s="122"/>
      <c r="AG30" s="95"/>
      <c r="AH30" s="119"/>
      <c r="AI30" s="120"/>
      <c r="AJ30" s="121"/>
      <c r="AK30" s="121"/>
      <c r="AL30" s="121"/>
      <c r="AM30" s="120"/>
      <c r="AN30" s="121">
        <f t="shared" si="13"/>
        <v>0</v>
      </c>
      <c r="AO30" s="122"/>
      <c r="AP30" s="95"/>
      <c r="AQ30" s="119"/>
      <c r="AR30" s="120"/>
      <c r="AS30" s="121"/>
      <c r="AT30" s="121"/>
      <c r="AU30" s="121"/>
      <c r="AV30" s="120"/>
      <c r="AW30" s="121">
        <f t="shared" si="14"/>
        <v>0</v>
      </c>
      <c r="AX30" s="122"/>
      <c r="AY30" s="132"/>
      <c r="AZ30" s="119"/>
      <c r="BA30" s="120"/>
      <c r="BB30" s="121"/>
      <c r="BC30" s="121"/>
      <c r="BD30" s="121"/>
      <c r="BE30" s="120"/>
      <c r="BF30" s="121">
        <f t="shared" si="15"/>
        <v>0</v>
      </c>
      <c r="BG30" s="122"/>
      <c r="BH30" s="95"/>
      <c r="BI30" s="119"/>
      <c r="BJ30" s="120"/>
      <c r="BK30" s="121"/>
      <c r="BL30" s="121"/>
      <c r="BM30" s="121"/>
      <c r="BN30" s="121"/>
      <c r="BO30" s="121">
        <f t="shared" si="16"/>
        <v>0</v>
      </c>
      <c r="BP30" s="122"/>
      <c r="BQ30" s="95"/>
      <c r="BR30" s="119"/>
      <c r="BS30" s="119"/>
      <c r="BT30" s="143"/>
      <c r="BU30" s="121"/>
      <c r="BV30" s="121"/>
      <c r="BW30" s="120"/>
      <c r="BX30" s="121">
        <f t="shared" si="17"/>
        <v>0</v>
      </c>
      <c r="BY30" s="122"/>
      <c r="BZ30" s="95"/>
    </row>
    <row r="31" spans="1:78" x14ac:dyDescent="0.3">
      <c r="A31" s="30"/>
      <c r="B31" s="30"/>
      <c r="C31" s="1"/>
      <c r="D31" s="1"/>
      <c r="E31" s="1"/>
    </row>
    <row r="32" spans="1:78" ht="16.2" thickBot="1" x14ac:dyDescent="0.35">
      <c r="A32" s="30"/>
      <c r="B32" s="30"/>
    </row>
    <row r="33" spans="1:78" s="15" customFormat="1" ht="62.4" x14ac:dyDescent="0.3">
      <c r="A33" s="367" t="s">
        <v>16</v>
      </c>
      <c r="B33" s="368"/>
      <c r="C33" s="368"/>
      <c r="D33" s="368"/>
      <c r="E33" s="369"/>
      <c r="F33" s="96" t="s">
        <v>4</v>
      </c>
      <c r="G33" s="108" t="s">
        <v>5</v>
      </c>
      <c r="H33" s="108" t="s">
        <v>6</v>
      </c>
      <c r="I33" s="108" t="s">
        <v>7</v>
      </c>
      <c r="J33" s="103" t="s">
        <v>365</v>
      </c>
      <c r="K33" s="108" t="s">
        <v>6</v>
      </c>
      <c r="L33" s="108" t="s">
        <v>7</v>
      </c>
      <c r="M33" s="108" t="s">
        <v>8</v>
      </c>
      <c r="N33" s="98" t="s">
        <v>316</v>
      </c>
      <c r="O33" s="10" t="s">
        <v>9</v>
      </c>
      <c r="P33" s="108" t="s">
        <v>5</v>
      </c>
      <c r="Q33" s="108" t="s">
        <v>6</v>
      </c>
      <c r="R33" s="108" t="s">
        <v>7</v>
      </c>
      <c r="S33" s="103" t="s">
        <v>365</v>
      </c>
      <c r="T33" s="108" t="s">
        <v>6</v>
      </c>
      <c r="U33" s="108" t="s">
        <v>7</v>
      </c>
      <c r="V33" s="108" t="s">
        <v>8</v>
      </c>
      <c r="W33" s="98" t="s">
        <v>316</v>
      </c>
      <c r="X33" s="10" t="s">
        <v>9</v>
      </c>
      <c r="Y33" s="112" t="s">
        <v>346</v>
      </c>
      <c r="Z33" s="108" t="s">
        <v>6</v>
      </c>
      <c r="AA33" s="103" t="s">
        <v>7</v>
      </c>
      <c r="AB33" s="103" t="s">
        <v>365</v>
      </c>
      <c r="AC33" s="108" t="s">
        <v>6</v>
      </c>
      <c r="AD33" s="108" t="s">
        <v>7</v>
      </c>
      <c r="AE33" s="103" t="s">
        <v>8</v>
      </c>
      <c r="AF33" s="98" t="s">
        <v>316</v>
      </c>
      <c r="AG33" s="10" t="s">
        <v>9</v>
      </c>
      <c r="AH33" s="108" t="s">
        <v>5</v>
      </c>
      <c r="AI33" s="108" t="s">
        <v>6</v>
      </c>
      <c r="AJ33" s="103" t="s">
        <v>7</v>
      </c>
      <c r="AK33" s="103" t="s">
        <v>365</v>
      </c>
      <c r="AL33" s="108" t="s">
        <v>6</v>
      </c>
      <c r="AM33" s="108" t="s">
        <v>7</v>
      </c>
      <c r="AN33" s="108" t="s">
        <v>8</v>
      </c>
      <c r="AO33" s="98" t="s">
        <v>316</v>
      </c>
      <c r="AP33" s="10" t="s">
        <v>9</v>
      </c>
      <c r="AQ33" s="108" t="s">
        <v>5</v>
      </c>
      <c r="AR33" s="108" t="s">
        <v>6</v>
      </c>
      <c r="AS33" s="103" t="s">
        <v>7</v>
      </c>
      <c r="AT33" s="103" t="s">
        <v>365</v>
      </c>
      <c r="AU33" s="108" t="s">
        <v>6</v>
      </c>
      <c r="AV33" s="108" t="s">
        <v>7</v>
      </c>
      <c r="AW33" s="108" t="s">
        <v>8</v>
      </c>
      <c r="AX33" s="98" t="s">
        <v>316</v>
      </c>
      <c r="AY33" s="10" t="s">
        <v>9</v>
      </c>
      <c r="AZ33" s="108" t="s">
        <v>5</v>
      </c>
      <c r="BA33" s="108" t="s">
        <v>6</v>
      </c>
      <c r="BB33" s="103" t="s">
        <v>7</v>
      </c>
      <c r="BC33" s="103" t="s">
        <v>365</v>
      </c>
      <c r="BD33" s="108" t="s">
        <v>6</v>
      </c>
      <c r="BE33" s="108" t="s">
        <v>7</v>
      </c>
      <c r="BF33" s="108" t="s">
        <v>8</v>
      </c>
      <c r="BG33" s="98" t="s">
        <v>316</v>
      </c>
      <c r="BH33" s="10" t="s">
        <v>9</v>
      </c>
      <c r="BI33" s="108" t="s">
        <v>5</v>
      </c>
      <c r="BJ33" s="108" t="s">
        <v>6</v>
      </c>
      <c r="BK33" s="103" t="s">
        <v>7</v>
      </c>
      <c r="BL33" s="103" t="s">
        <v>365</v>
      </c>
      <c r="BM33" s="108" t="s">
        <v>6</v>
      </c>
      <c r="BN33" s="108" t="s">
        <v>7</v>
      </c>
      <c r="BO33" s="108" t="s">
        <v>8</v>
      </c>
      <c r="BP33" s="98" t="s">
        <v>316</v>
      </c>
      <c r="BQ33" s="10" t="s">
        <v>9</v>
      </c>
      <c r="BR33" s="108" t="s">
        <v>5</v>
      </c>
      <c r="BS33" s="108" t="s">
        <v>6</v>
      </c>
      <c r="BT33" s="103" t="s">
        <v>7</v>
      </c>
      <c r="BU33" s="103" t="s">
        <v>365</v>
      </c>
      <c r="BV33" s="108" t="s">
        <v>6</v>
      </c>
      <c r="BW33" s="108" t="s">
        <v>10</v>
      </c>
      <c r="BX33" s="108" t="s">
        <v>8</v>
      </c>
      <c r="BY33" s="98" t="s">
        <v>316</v>
      </c>
      <c r="BZ33" s="10" t="s">
        <v>9</v>
      </c>
    </row>
    <row r="34" spans="1:78" x14ac:dyDescent="0.3">
      <c r="A34" s="16" t="s">
        <v>11</v>
      </c>
      <c r="B34" s="16" t="s">
        <v>12</v>
      </c>
      <c r="C34" s="17" t="s">
        <v>13</v>
      </c>
      <c r="D34" s="17" t="s">
        <v>14</v>
      </c>
      <c r="E34" s="17" t="s">
        <v>56</v>
      </c>
      <c r="F34" s="39"/>
      <c r="G34" s="115"/>
      <c r="H34" s="115"/>
      <c r="I34" s="115"/>
      <c r="J34" s="115"/>
      <c r="K34" s="115"/>
      <c r="L34" s="115"/>
      <c r="M34" s="115"/>
      <c r="N34" s="117"/>
      <c r="O34" s="118"/>
      <c r="P34" s="115"/>
      <c r="Q34" s="115"/>
      <c r="R34" s="115"/>
      <c r="S34" s="115"/>
      <c r="T34" s="115"/>
      <c r="U34" s="115"/>
      <c r="V34" s="115"/>
      <c r="W34" s="117"/>
      <c r="X34" s="118"/>
      <c r="Y34" s="133"/>
      <c r="Z34" s="115"/>
      <c r="AA34" s="115"/>
      <c r="AB34" s="115"/>
      <c r="AC34" s="115"/>
      <c r="AD34" s="115"/>
      <c r="AE34" s="115"/>
      <c r="AF34" s="117"/>
      <c r="AG34" s="118"/>
      <c r="AH34" s="115"/>
      <c r="AI34" s="115"/>
      <c r="AJ34" s="115"/>
      <c r="AK34" s="115"/>
      <c r="AL34" s="115"/>
      <c r="AM34" s="115"/>
      <c r="AN34" s="115"/>
      <c r="AO34" s="117"/>
      <c r="AP34" s="118"/>
      <c r="AQ34" s="115"/>
      <c r="AR34" s="115"/>
      <c r="AS34" s="115"/>
      <c r="AT34" s="115"/>
      <c r="AU34" s="115"/>
      <c r="AV34" s="115"/>
      <c r="AW34" s="115"/>
      <c r="AX34" s="117"/>
      <c r="AY34" s="118"/>
      <c r="AZ34" s="115"/>
      <c r="BA34" s="115"/>
      <c r="BB34" s="115"/>
      <c r="BC34" s="115"/>
      <c r="BD34" s="115"/>
      <c r="BE34" s="115"/>
      <c r="BF34" s="115"/>
      <c r="BG34" s="117"/>
      <c r="BH34" s="118"/>
      <c r="BI34" s="115"/>
      <c r="BJ34" s="115"/>
      <c r="BK34" s="115"/>
      <c r="BL34" s="115"/>
      <c r="BM34" s="115"/>
      <c r="BN34" s="115"/>
      <c r="BO34" s="115"/>
      <c r="BP34" s="117"/>
      <c r="BQ34" s="118"/>
      <c r="BR34" s="115"/>
      <c r="BS34" s="115"/>
      <c r="BT34" s="115"/>
      <c r="BU34" s="115"/>
      <c r="BV34" s="115"/>
      <c r="BW34" s="115"/>
      <c r="BX34" s="115"/>
      <c r="BY34" s="117"/>
      <c r="BZ34" s="118"/>
    </row>
    <row r="35" spans="1:78" x14ac:dyDescent="0.3">
      <c r="A35" s="20" t="s">
        <v>189</v>
      </c>
      <c r="B35" s="21" t="s">
        <v>186</v>
      </c>
      <c r="C35" s="22" t="s">
        <v>187</v>
      </c>
      <c r="D35" s="22" t="s">
        <v>190</v>
      </c>
      <c r="E35" s="22"/>
      <c r="F35" s="78">
        <v>40</v>
      </c>
      <c r="G35" s="120">
        <v>8</v>
      </c>
      <c r="H35" s="120">
        <v>0</v>
      </c>
      <c r="I35" s="120">
        <v>81.06</v>
      </c>
      <c r="J35" s="120"/>
      <c r="K35" s="120"/>
      <c r="L35" s="120"/>
      <c r="M35" s="120">
        <f>G35+H35</f>
        <v>8</v>
      </c>
      <c r="N35" s="122" t="s">
        <v>347</v>
      </c>
      <c r="O35" s="94">
        <v>20</v>
      </c>
      <c r="P35" s="120">
        <v>8</v>
      </c>
      <c r="Q35" s="120">
        <v>0</v>
      </c>
      <c r="R35" s="120">
        <v>74</v>
      </c>
      <c r="S35" s="120"/>
      <c r="T35" s="120"/>
      <c r="U35" s="120"/>
      <c r="V35" s="120">
        <f>P35+Q35</f>
        <v>8</v>
      </c>
      <c r="W35" s="122" t="s">
        <v>347</v>
      </c>
      <c r="X35" s="94" t="s">
        <v>411</v>
      </c>
      <c r="Y35" s="134"/>
      <c r="Z35" s="120"/>
      <c r="AA35" s="120"/>
      <c r="AB35" s="120"/>
      <c r="AC35" s="120"/>
      <c r="AD35" s="120"/>
      <c r="AE35" s="120">
        <f>Y35+Z35</f>
        <v>0</v>
      </c>
      <c r="AF35" s="122"/>
      <c r="AG35" s="94"/>
      <c r="AH35" s="120">
        <v>4</v>
      </c>
      <c r="AI35" s="120">
        <v>0</v>
      </c>
      <c r="AJ35" s="120">
        <v>78.64</v>
      </c>
      <c r="AK35" s="120"/>
      <c r="AL35" s="120"/>
      <c r="AM35" s="120"/>
      <c r="AN35" s="120">
        <f>AH35+AI35</f>
        <v>4</v>
      </c>
      <c r="AO35" s="122" t="s">
        <v>347</v>
      </c>
      <c r="AP35" s="94">
        <v>20</v>
      </c>
      <c r="AQ35" s="120">
        <v>0</v>
      </c>
      <c r="AR35" s="120">
        <v>0</v>
      </c>
      <c r="AS35" s="120">
        <v>81.680000000000007</v>
      </c>
      <c r="AT35" s="120"/>
      <c r="AU35" s="120"/>
      <c r="AV35" s="120"/>
      <c r="AW35" s="120">
        <f>AQ35+AR35</f>
        <v>0</v>
      </c>
      <c r="AX35" s="122" t="s">
        <v>347</v>
      </c>
      <c r="AY35" s="94">
        <v>20</v>
      </c>
      <c r="AZ35" s="120">
        <v>0</v>
      </c>
      <c r="BA35" s="120">
        <v>0</v>
      </c>
      <c r="BB35" s="120">
        <v>79.66</v>
      </c>
      <c r="BC35" s="120"/>
      <c r="BD35" s="120"/>
      <c r="BE35" s="120"/>
      <c r="BF35" s="120">
        <f>AZ35+BA35</f>
        <v>0</v>
      </c>
      <c r="BG35" s="122" t="s">
        <v>347</v>
      </c>
      <c r="BH35" s="94">
        <v>20</v>
      </c>
      <c r="BI35" s="120">
        <v>4</v>
      </c>
      <c r="BJ35" s="120">
        <v>0</v>
      </c>
      <c r="BK35" s="120">
        <v>70.86</v>
      </c>
      <c r="BL35" s="120"/>
      <c r="BM35" s="120"/>
      <c r="BN35" s="120"/>
      <c r="BO35" s="120">
        <f>BI35+BJ35</f>
        <v>4</v>
      </c>
      <c r="BP35" s="122" t="s">
        <v>347</v>
      </c>
      <c r="BQ35" s="94">
        <v>20</v>
      </c>
      <c r="BR35" s="120">
        <v>8</v>
      </c>
      <c r="BS35" s="120">
        <v>0</v>
      </c>
      <c r="BT35" s="120">
        <v>95.45</v>
      </c>
      <c r="BU35" s="120"/>
      <c r="BV35" s="120"/>
      <c r="BW35" s="120"/>
      <c r="BX35" s="120">
        <f>BR35+BS35</f>
        <v>8</v>
      </c>
      <c r="BY35" s="122"/>
      <c r="BZ35" s="94" t="s">
        <v>411</v>
      </c>
    </row>
    <row r="36" spans="1:78" x14ac:dyDescent="0.3">
      <c r="A36" s="20"/>
      <c r="B36" s="21"/>
      <c r="C36" s="21"/>
      <c r="D36" s="22"/>
      <c r="E36" s="22"/>
      <c r="F36" s="78">
        <f>O36+X36+AG36+AP36+AY36+BH36+BQ36+BZ36</f>
        <v>0</v>
      </c>
      <c r="G36" s="120"/>
      <c r="H36" s="120"/>
      <c r="I36" s="120"/>
      <c r="J36" s="120"/>
      <c r="K36" s="120"/>
      <c r="L36" s="120"/>
      <c r="M36" s="120">
        <f>G36+H36</f>
        <v>0</v>
      </c>
      <c r="N36" s="122"/>
      <c r="O36" s="94"/>
      <c r="P36" s="120"/>
      <c r="Q36" s="120"/>
      <c r="R36" s="120"/>
      <c r="S36" s="120"/>
      <c r="T36" s="120"/>
      <c r="U36" s="120"/>
      <c r="V36" s="120">
        <f>P36+Q36</f>
        <v>0</v>
      </c>
      <c r="W36" s="122"/>
      <c r="X36" s="94"/>
      <c r="Y36" s="134"/>
      <c r="Z36" s="120"/>
      <c r="AA36" s="120"/>
      <c r="AB36" s="120"/>
      <c r="AC36" s="120"/>
      <c r="AD36" s="120"/>
      <c r="AE36" s="120">
        <f>Y36+Z36</f>
        <v>0</v>
      </c>
      <c r="AF36" s="122"/>
      <c r="AG36" s="94"/>
      <c r="AH36" s="120"/>
      <c r="AI36" s="120"/>
      <c r="AJ36" s="120"/>
      <c r="AK36" s="120"/>
      <c r="AL36" s="120"/>
      <c r="AM36" s="120"/>
      <c r="AN36" s="120">
        <f>AH36+AI36</f>
        <v>0</v>
      </c>
      <c r="AO36" s="122"/>
      <c r="AP36" s="94"/>
      <c r="AQ36" s="120"/>
      <c r="AR36" s="120"/>
      <c r="AS36" s="120"/>
      <c r="AT36" s="120"/>
      <c r="AU36" s="120"/>
      <c r="AV36" s="120"/>
      <c r="AW36" s="120">
        <f>AQ36+AR36</f>
        <v>0</v>
      </c>
      <c r="AX36" s="122"/>
      <c r="AY36" s="94"/>
      <c r="AZ36" s="120"/>
      <c r="BA36" s="120"/>
      <c r="BB36" s="120"/>
      <c r="BC36" s="120"/>
      <c r="BD36" s="120"/>
      <c r="BE36" s="120"/>
      <c r="BF36" s="120">
        <f>AZ36+BA36</f>
        <v>0</v>
      </c>
      <c r="BG36" s="122"/>
      <c r="BH36" s="94"/>
      <c r="BI36" s="120"/>
      <c r="BJ36" s="120"/>
      <c r="BK36" s="120"/>
      <c r="BL36" s="120"/>
      <c r="BM36" s="120"/>
      <c r="BN36" s="120"/>
      <c r="BO36" s="120">
        <f>BI36+BJ36</f>
        <v>0</v>
      </c>
      <c r="BP36" s="122"/>
      <c r="BQ36" s="94"/>
      <c r="BR36" s="120"/>
      <c r="BS36" s="120"/>
      <c r="BT36" s="120"/>
      <c r="BU36" s="120"/>
      <c r="BV36" s="120"/>
      <c r="BW36" s="120"/>
      <c r="BX36" s="120">
        <f>BR36+BS36</f>
        <v>0</v>
      </c>
      <c r="BY36" s="122"/>
      <c r="BZ36" s="94"/>
    </row>
    <row r="37" spans="1:78" x14ac:dyDescent="0.3">
      <c r="A37" s="18"/>
      <c r="B37" s="18"/>
      <c r="C37" s="18"/>
      <c r="D37" s="19"/>
      <c r="E37" s="19"/>
      <c r="F37" s="78">
        <f>O37+X37+AG37+AP37+AY37+BH37+BQ37+BZ37</f>
        <v>0</v>
      </c>
      <c r="G37" s="120"/>
      <c r="H37" s="120"/>
      <c r="I37" s="120"/>
      <c r="J37" s="120"/>
      <c r="K37" s="120"/>
      <c r="L37" s="120"/>
      <c r="M37" s="120">
        <f>G37+H37</f>
        <v>0</v>
      </c>
      <c r="N37" s="122"/>
      <c r="O37" s="94"/>
      <c r="P37" s="120"/>
      <c r="Q37" s="120"/>
      <c r="R37" s="120"/>
      <c r="S37" s="120"/>
      <c r="T37" s="120"/>
      <c r="U37" s="120"/>
      <c r="V37" s="120">
        <f>P37+Q37</f>
        <v>0</v>
      </c>
      <c r="W37" s="122"/>
      <c r="X37" s="94"/>
      <c r="Y37" s="134"/>
      <c r="Z37" s="120"/>
      <c r="AA37" s="120"/>
      <c r="AB37" s="120"/>
      <c r="AC37" s="120"/>
      <c r="AD37" s="120"/>
      <c r="AE37" s="120">
        <f>Y37+Z37</f>
        <v>0</v>
      </c>
      <c r="AF37" s="122"/>
      <c r="AG37" s="94"/>
      <c r="AH37" s="120"/>
      <c r="AI37" s="120"/>
      <c r="AJ37" s="120"/>
      <c r="AK37" s="120"/>
      <c r="AL37" s="120"/>
      <c r="AM37" s="120"/>
      <c r="AN37" s="120">
        <f>AH37+AI37</f>
        <v>0</v>
      </c>
      <c r="AO37" s="122"/>
      <c r="AP37" s="94"/>
      <c r="AQ37" s="120"/>
      <c r="AR37" s="120"/>
      <c r="AS37" s="120"/>
      <c r="AT37" s="120"/>
      <c r="AU37" s="120"/>
      <c r="AV37" s="120"/>
      <c r="AW37" s="120">
        <f>AQ37+AR37</f>
        <v>0</v>
      </c>
      <c r="AX37" s="122"/>
      <c r="AY37" s="94"/>
      <c r="AZ37" s="120"/>
      <c r="BA37" s="120"/>
      <c r="BB37" s="120"/>
      <c r="BC37" s="120"/>
      <c r="BD37" s="120"/>
      <c r="BE37" s="120"/>
      <c r="BF37" s="120">
        <f>AZ37+BA37</f>
        <v>0</v>
      </c>
      <c r="BG37" s="122"/>
      <c r="BH37" s="94"/>
      <c r="BI37" s="120"/>
      <c r="BJ37" s="120"/>
      <c r="BK37" s="120"/>
      <c r="BL37" s="120"/>
      <c r="BM37" s="120"/>
      <c r="BN37" s="120"/>
      <c r="BO37" s="120">
        <f>BI37+BJ37</f>
        <v>0</v>
      </c>
      <c r="BP37" s="122"/>
      <c r="BQ37" s="94"/>
      <c r="BR37" s="120"/>
      <c r="BS37" s="120"/>
      <c r="BT37" s="120"/>
      <c r="BU37" s="120"/>
      <c r="BV37" s="120"/>
      <c r="BW37" s="120"/>
      <c r="BX37" s="120">
        <f>BR37+BS37</f>
        <v>0</v>
      </c>
      <c r="BY37" s="122"/>
      <c r="BZ37" s="94"/>
    </row>
    <row r="38" spans="1:78" ht="16.2" thickBot="1" x14ac:dyDescent="0.35">
      <c r="A38" s="18"/>
      <c r="B38" s="18"/>
      <c r="C38" s="18"/>
      <c r="D38" s="19"/>
      <c r="E38" s="19"/>
      <c r="F38" s="78">
        <f>O38+X38+AG38+AP38+AY38+BH38+BQ38+BZ38</f>
        <v>0</v>
      </c>
      <c r="G38" s="120"/>
      <c r="H38" s="120"/>
      <c r="I38" s="120"/>
      <c r="J38" s="120"/>
      <c r="K38" s="120"/>
      <c r="L38" s="120"/>
      <c r="M38" s="120">
        <f>G38+H38</f>
        <v>0</v>
      </c>
      <c r="N38" s="122"/>
      <c r="O38" s="95"/>
      <c r="P38" s="120"/>
      <c r="Q38" s="120"/>
      <c r="R38" s="120"/>
      <c r="S38" s="120"/>
      <c r="T38" s="120"/>
      <c r="U38" s="120"/>
      <c r="V38" s="120">
        <f>P38+Q38</f>
        <v>0</v>
      </c>
      <c r="W38" s="122"/>
      <c r="X38" s="95"/>
      <c r="Y38" s="134"/>
      <c r="Z38" s="120"/>
      <c r="AA38" s="120"/>
      <c r="AB38" s="120"/>
      <c r="AC38" s="120"/>
      <c r="AD38" s="120"/>
      <c r="AE38" s="120">
        <f>Y38+Z38</f>
        <v>0</v>
      </c>
      <c r="AF38" s="122"/>
      <c r="AG38" s="95"/>
      <c r="AH38" s="120"/>
      <c r="AI38" s="120"/>
      <c r="AJ38" s="120"/>
      <c r="AK38" s="120"/>
      <c r="AL38" s="120"/>
      <c r="AM38" s="120"/>
      <c r="AN38" s="120">
        <f>AH38+AI38</f>
        <v>0</v>
      </c>
      <c r="AO38" s="122"/>
      <c r="AP38" s="95"/>
      <c r="AQ38" s="120"/>
      <c r="AR38" s="120"/>
      <c r="AS38" s="120"/>
      <c r="AT38" s="120"/>
      <c r="AU38" s="120"/>
      <c r="AV38" s="120"/>
      <c r="AW38" s="120">
        <f>AQ38+AR38</f>
        <v>0</v>
      </c>
      <c r="AX38" s="122"/>
      <c r="AY38" s="95"/>
      <c r="AZ38" s="120"/>
      <c r="BA38" s="120"/>
      <c r="BB38" s="120"/>
      <c r="BC38" s="120"/>
      <c r="BD38" s="120"/>
      <c r="BE38" s="120"/>
      <c r="BF38" s="120">
        <f>AZ38+BA38</f>
        <v>0</v>
      </c>
      <c r="BG38" s="122"/>
      <c r="BH38" s="95"/>
      <c r="BI38" s="120"/>
      <c r="BJ38" s="120"/>
      <c r="BK38" s="120"/>
      <c r="BL38" s="120"/>
      <c r="BM38" s="120"/>
      <c r="BN38" s="120"/>
      <c r="BO38" s="120">
        <f>BI38+BJ38</f>
        <v>0</v>
      </c>
      <c r="BP38" s="122"/>
      <c r="BQ38" s="95"/>
      <c r="BR38" s="120"/>
      <c r="BS38" s="120"/>
      <c r="BT38" s="120"/>
      <c r="BU38" s="120"/>
      <c r="BV38" s="120"/>
      <c r="BW38" s="120"/>
      <c r="BX38" s="120">
        <f>BR38+BS38</f>
        <v>0</v>
      </c>
      <c r="BY38" s="122"/>
      <c r="BZ38" s="95"/>
    </row>
    <row r="40" spans="1:78" ht="16.2" thickBot="1" x14ac:dyDescent="0.35"/>
    <row r="41" spans="1:78" s="15" customFormat="1" ht="62.4" x14ac:dyDescent="0.3">
      <c r="A41" s="367" t="s">
        <v>17</v>
      </c>
      <c r="B41" s="368"/>
      <c r="C41" s="368"/>
      <c r="D41" s="368"/>
      <c r="E41" s="369"/>
      <c r="F41" s="96" t="s">
        <v>4</v>
      </c>
      <c r="G41" s="107" t="s">
        <v>5</v>
      </c>
      <c r="H41" s="108" t="s">
        <v>6</v>
      </c>
      <c r="I41" s="108" t="s">
        <v>7</v>
      </c>
      <c r="J41" s="103" t="s">
        <v>365</v>
      </c>
      <c r="K41" s="108" t="s">
        <v>6</v>
      </c>
      <c r="L41" s="108" t="s">
        <v>7</v>
      </c>
      <c r="M41" s="103" t="s">
        <v>8</v>
      </c>
      <c r="N41" s="98" t="s">
        <v>316</v>
      </c>
      <c r="O41" s="10" t="s">
        <v>9</v>
      </c>
      <c r="P41" s="107" t="s">
        <v>5</v>
      </c>
      <c r="Q41" s="108" t="s">
        <v>6</v>
      </c>
      <c r="R41" s="108" t="s">
        <v>7</v>
      </c>
      <c r="S41" s="103" t="s">
        <v>365</v>
      </c>
      <c r="T41" s="108" t="s">
        <v>6</v>
      </c>
      <c r="U41" s="108" t="s">
        <v>7</v>
      </c>
      <c r="V41" s="108" t="s">
        <v>8</v>
      </c>
      <c r="W41" s="98" t="s">
        <v>316</v>
      </c>
      <c r="X41" s="10" t="s">
        <v>9</v>
      </c>
      <c r="Y41" s="112" t="s">
        <v>346</v>
      </c>
      <c r="Z41" s="108" t="s">
        <v>6</v>
      </c>
      <c r="AA41" s="103" t="s">
        <v>7</v>
      </c>
      <c r="AB41" s="103" t="s">
        <v>365</v>
      </c>
      <c r="AC41" s="108" t="s">
        <v>6</v>
      </c>
      <c r="AD41" s="108" t="s">
        <v>7</v>
      </c>
      <c r="AE41" s="103" t="s">
        <v>8</v>
      </c>
      <c r="AF41" s="98" t="s">
        <v>316</v>
      </c>
      <c r="AG41" s="10" t="s">
        <v>9</v>
      </c>
      <c r="AH41" s="107" t="s">
        <v>5</v>
      </c>
      <c r="AI41" s="108" t="s">
        <v>6</v>
      </c>
      <c r="AJ41" s="103" t="s">
        <v>7</v>
      </c>
      <c r="AK41" s="103" t="s">
        <v>365</v>
      </c>
      <c r="AL41" s="108" t="s">
        <v>6</v>
      </c>
      <c r="AM41" s="108" t="s">
        <v>7</v>
      </c>
      <c r="AN41" s="103" t="s">
        <v>8</v>
      </c>
      <c r="AO41" s="98" t="s">
        <v>316</v>
      </c>
      <c r="AP41" s="10" t="s">
        <v>9</v>
      </c>
      <c r="AQ41" s="107" t="s">
        <v>5</v>
      </c>
      <c r="AR41" s="108" t="s">
        <v>6</v>
      </c>
      <c r="AS41" s="103" t="s">
        <v>7</v>
      </c>
      <c r="AT41" s="103" t="s">
        <v>365</v>
      </c>
      <c r="AU41" s="108" t="s">
        <v>6</v>
      </c>
      <c r="AV41" s="108" t="s">
        <v>7</v>
      </c>
      <c r="AW41" s="103" t="s">
        <v>8</v>
      </c>
      <c r="AX41" s="98" t="s">
        <v>316</v>
      </c>
      <c r="AY41" s="10" t="s">
        <v>9</v>
      </c>
      <c r="AZ41" s="107" t="s">
        <v>5</v>
      </c>
      <c r="BA41" s="108" t="s">
        <v>6</v>
      </c>
      <c r="BB41" s="103" t="s">
        <v>7</v>
      </c>
      <c r="BC41" s="103" t="s">
        <v>365</v>
      </c>
      <c r="BD41" s="108" t="s">
        <v>6</v>
      </c>
      <c r="BE41" s="108" t="s">
        <v>7</v>
      </c>
      <c r="BF41" s="103" t="s">
        <v>8</v>
      </c>
      <c r="BG41" s="98" t="s">
        <v>316</v>
      </c>
      <c r="BH41" s="10" t="s">
        <v>9</v>
      </c>
      <c r="BI41" s="107" t="s">
        <v>5</v>
      </c>
      <c r="BJ41" s="108" t="s">
        <v>6</v>
      </c>
      <c r="BK41" s="103" t="s">
        <v>7</v>
      </c>
      <c r="BL41" s="103" t="s">
        <v>365</v>
      </c>
      <c r="BM41" s="108" t="s">
        <v>6</v>
      </c>
      <c r="BN41" s="108" t="s">
        <v>7</v>
      </c>
      <c r="BO41" s="103" t="s">
        <v>8</v>
      </c>
      <c r="BP41" s="98" t="s">
        <v>316</v>
      </c>
      <c r="BQ41" s="10" t="s">
        <v>9</v>
      </c>
      <c r="BR41" s="107" t="s">
        <v>5</v>
      </c>
      <c r="BS41" s="108" t="s">
        <v>6</v>
      </c>
      <c r="BT41" s="103" t="s">
        <v>7</v>
      </c>
      <c r="BU41" s="103" t="s">
        <v>365</v>
      </c>
      <c r="BV41" s="108" t="s">
        <v>6</v>
      </c>
      <c r="BW41" s="108" t="s">
        <v>10</v>
      </c>
      <c r="BX41" s="108" t="s">
        <v>8</v>
      </c>
      <c r="BY41" s="98" t="s">
        <v>316</v>
      </c>
      <c r="BZ41" s="10" t="s">
        <v>9</v>
      </c>
    </row>
    <row r="42" spans="1:78" x14ac:dyDescent="0.3">
      <c r="A42" s="16" t="s">
        <v>11</v>
      </c>
      <c r="B42" s="16" t="s">
        <v>12</v>
      </c>
      <c r="C42" s="17" t="s">
        <v>13</v>
      </c>
      <c r="D42" s="17" t="s">
        <v>14</v>
      </c>
      <c r="E42" s="17" t="s">
        <v>56</v>
      </c>
      <c r="F42" s="39"/>
      <c r="G42" s="114"/>
      <c r="H42" s="115"/>
      <c r="I42" s="115"/>
      <c r="J42" s="116"/>
      <c r="K42" s="116"/>
      <c r="L42" s="116"/>
      <c r="M42" s="116"/>
      <c r="N42" s="117"/>
      <c r="O42" s="118"/>
      <c r="P42" s="114"/>
      <c r="Q42" s="115"/>
      <c r="R42" s="115"/>
      <c r="S42" s="116"/>
      <c r="T42" s="116"/>
      <c r="U42" s="116"/>
      <c r="V42" s="116"/>
      <c r="W42" s="117"/>
      <c r="X42" s="118"/>
      <c r="Y42" s="114"/>
      <c r="Z42" s="115"/>
      <c r="AA42" s="116"/>
      <c r="AB42" s="116"/>
      <c r="AC42" s="116"/>
      <c r="AD42" s="115"/>
      <c r="AE42" s="116"/>
      <c r="AF42" s="117"/>
      <c r="AG42" s="118"/>
      <c r="AH42" s="114"/>
      <c r="AI42" s="115"/>
      <c r="AJ42" s="116"/>
      <c r="AK42" s="116"/>
      <c r="AL42" s="116"/>
      <c r="AM42" s="115"/>
      <c r="AN42" s="116"/>
      <c r="AO42" s="117"/>
      <c r="AP42" s="118"/>
      <c r="AQ42" s="114"/>
      <c r="AR42" s="115"/>
      <c r="AS42" s="116"/>
      <c r="AT42" s="116"/>
      <c r="AU42" s="116"/>
      <c r="AV42" s="115"/>
      <c r="AW42" s="116"/>
      <c r="AX42" s="117"/>
      <c r="AY42" s="118"/>
      <c r="AZ42" s="114"/>
      <c r="BA42" s="115"/>
      <c r="BB42" s="116"/>
      <c r="BC42" s="116"/>
      <c r="BD42" s="116"/>
      <c r="BE42" s="115"/>
      <c r="BF42" s="116"/>
      <c r="BG42" s="117"/>
      <c r="BH42" s="118"/>
      <c r="BI42" s="114"/>
      <c r="BJ42" s="115"/>
      <c r="BK42" s="116"/>
      <c r="BL42" s="116"/>
      <c r="BM42" s="116"/>
      <c r="BN42" s="115"/>
      <c r="BO42" s="116"/>
      <c r="BP42" s="117"/>
      <c r="BQ42" s="118"/>
      <c r="BR42" s="114"/>
      <c r="BS42" s="114"/>
      <c r="BT42" s="326"/>
      <c r="BU42" s="116"/>
      <c r="BV42" s="116"/>
      <c r="BW42" s="115"/>
      <c r="BX42" s="116"/>
      <c r="BY42" s="117"/>
      <c r="BZ42" s="118"/>
    </row>
    <row r="43" spans="1:78" x14ac:dyDescent="0.3">
      <c r="A43" s="21" t="s">
        <v>144</v>
      </c>
      <c r="B43" s="21" t="s">
        <v>145</v>
      </c>
      <c r="C43" s="22" t="s">
        <v>82</v>
      </c>
      <c r="D43" s="21" t="s">
        <v>146</v>
      </c>
      <c r="E43" s="22"/>
      <c r="F43" s="78">
        <f>O43+X43+AG43+AP43+AY43+BH43+BQ43+BZ43</f>
        <v>0</v>
      </c>
      <c r="G43" s="119"/>
      <c r="H43" s="120"/>
      <c r="I43" s="120"/>
      <c r="J43" s="121"/>
      <c r="K43" s="121"/>
      <c r="L43" s="121"/>
      <c r="M43" s="121">
        <f t="shared" ref="M43:M54" si="19">J43+K43</f>
        <v>0</v>
      </c>
      <c r="N43" s="122"/>
      <c r="O43" s="94"/>
      <c r="P43" s="119"/>
      <c r="Q43" s="120"/>
      <c r="R43" s="120"/>
      <c r="S43" s="121"/>
      <c r="T43" s="121"/>
      <c r="U43" s="121"/>
      <c r="V43" s="121">
        <f t="shared" ref="V43:V57" si="20">P43+Q43</f>
        <v>0</v>
      </c>
      <c r="W43" s="122"/>
      <c r="X43" s="94"/>
      <c r="Y43" s="119"/>
      <c r="Z43" s="120"/>
      <c r="AA43" s="121"/>
      <c r="AB43" s="121"/>
      <c r="AC43" s="121"/>
      <c r="AD43" s="120"/>
      <c r="AE43" s="121">
        <f>Y43+Z43</f>
        <v>0</v>
      </c>
      <c r="AF43" s="122"/>
      <c r="AG43" s="94"/>
      <c r="AH43" s="119"/>
      <c r="AI43" s="120"/>
      <c r="AJ43" s="121"/>
      <c r="AK43" s="121"/>
      <c r="AL43" s="121"/>
      <c r="AM43" s="120"/>
      <c r="AN43" s="121">
        <f t="shared" ref="AN43:AN54" si="21">AH43+AI43</f>
        <v>0</v>
      </c>
      <c r="AO43" s="122"/>
      <c r="AP43" s="94"/>
      <c r="AQ43" s="119"/>
      <c r="AR43" s="120"/>
      <c r="AS43" s="121"/>
      <c r="AT43" s="121"/>
      <c r="AU43" s="121"/>
      <c r="AV43" s="120"/>
      <c r="AW43" s="121">
        <f t="shared" ref="AW43:AW57" si="22">AQ43+AR43</f>
        <v>0</v>
      </c>
      <c r="AX43" s="122"/>
      <c r="AY43" s="94"/>
      <c r="AZ43" s="181"/>
      <c r="BA43" s="182"/>
      <c r="BB43" s="183"/>
      <c r="BC43" s="183"/>
      <c r="BD43" s="183"/>
      <c r="BE43" s="182"/>
      <c r="BF43" s="183">
        <f t="shared" ref="BF43:BF57" si="23">AZ43+BA43</f>
        <v>0</v>
      </c>
      <c r="BG43" s="184"/>
      <c r="BH43" s="127"/>
      <c r="BI43" s="119"/>
      <c r="BJ43" s="120"/>
      <c r="BK43" s="121"/>
      <c r="BL43" s="121"/>
      <c r="BM43" s="121"/>
      <c r="BN43" s="120"/>
      <c r="BO43" s="121">
        <f t="shared" ref="BO43:BO57" si="24">BI43+BJ43</f>
        <v>0</v>
      </c>
      <c r="BP43" s="122"/>
      <c r="BQ43" s="94"/>
      <c r="BR43" s="119"/>
      <c r="BS43" s="119"/>
      <c r="BT43" s="143"/>
      <c r="BU43" s="121"/>
      <c r="BV43" s="121"/>
      <c r="BW43" s="120"/>
      <c r="BX43" s="121">
        <f t="shared" ref="BX43:BX57" si="25">BR43+BS43</f>
        <v>0</v>
      </c>
      <c r="BY43" s="122"/>
      <c r="BZ43" s="94"/>
    </row>
    <row r="44" spans="1:78" x14ac:dyDescent="0.3">
      <c r="A44" s="21" t="s">
        <v>144</v>
      </c>
      <c r="B44" s="21" t="s">
        <v>145</v>
      </c>
      <c r="C44" s="22" t="s">
        <v>82</v>
      </c>
      <c r="D44" s="21" t="s">
        <v>147</v>
      </c>
      <c r="E44" s="22"/>
      <c r="F44" s="78">
        <f>O44+X44+AG44+AP44+AY44+BH44+BQ44+BZ44</f>
        <v>0</v>
      </c>
      <c r="G44" s="119"/>
      <c r="H44" s="120"/>
      <c r="I44" s="120"/>
      <c r="J44" s="121"/>
      <c r="K44" s="121"/>
      <c r="L44" s="121"/>
      <c r="M44" s="121">
        <f t="shared" si="19"/>
        <v>0</v>
      </c>
      <c r="N44" s="122"/>
      <c r="O44" s="94"/>
      <c r="P44" s="119"/>
      <c r="Q44" s="120"/>
      <c r="R44" s="120"/>
      <c r="S44" s="121"/>
      <c r="T44" s="121"/>
      <c r="U44" s="121"/>
      <c r="V44" s="121">
        <f t="shared" si="20"/>
        <v>0</v>
      </c>
      <c r="W44" s="122"/>
      <c r="X44" s="94"/>
      <c r="Y44" s="119"/>
      <c r="Z44" s="120"/>
      <c r="AA44" s="121"/>
      <c r="AB44" s="121"/>
      <c r="AC44" s="121"/>
      <c r="AD44" s="120"/>
      <c r="AE44" s="121">
        <f>Y44+Z44</f>
        <v>0</v>
      </c>
      <c r="AF44" s="122"/>
      <c r="AG44" s="94"/>
      <c r="AH44" s="119"/>
      <c r="AI44" s="120"/>
      <c r="AJ44" s="121"/>
      <c r="AK44" s="121"/>
      <c r="AL44" s="121"/>
      <c r="AM44" s="120"/>
      <c r="AN44" s="121">
        <f t="shared" si="21"/>
        <v>0</v>
      </c>
      <c r="AO44" s="122"/>
      <c r="AP44" s="94"/>
      <c r="AQ44" s="119"/>
      <c r="AR44" s="120"/>
      <c r="AS44" s="121"/>
      <c r="AT44" s="121"/>
      <c r="AU44" s="121"/>
      <c r="AV44" s="120"/>
      <c r="AW44" s="121">
        <f t="shared" si="22"/>
        <v>0</v>
      </c>
      <c r="AX44" s="122"/>
      <c r="AY44" s="94"/>
      <c r="AZ44" s="181"/>
      <c r="BA44" s="182"/>
      <c r="BB44" s="183"/>
      <c r="BC44" s="183"/>
      <c r="BD44" s="183"/>
      <c r="BE44" s="182"/>
      <c r="BF44" s="183">
        <f t="shared" si="23"/>
        <v>0</v>
      </c>
      <c r="BG44" s="184"/>
      <c r="BH44" s="127"/>
      <c r="BI44" s="119"/>
      <c r="BJ44" s="120"/>
      <c r="BK44" s="121"/>
      <c r="BL44" s="121"/>
      <c r="BM44" s="121"/>
      <c r="BN44" s="120"/>
      <c r="BO44" s="121">
        <f t="shared" si="24"/>
        <v>0</v>
      </c>
      <c r="BP44" s="122"/>
      <c r="BQ44" s="94"/>
      <c r="BR44" s="119"/>
      <c r="BS44" s="119"/>
      <c r="BT44" s="143"/>
      <c r="BU44" s="121"/>
      <c r="BV44" s="121"/>
      <c r="BW44" s="120"/>
      <c r="BX44" s="121">
        <f t="shared" si="25"/>
        <v>0</v>
      </c>
      <c r="BY44" s="122"/>
      <c r="BZ44" s="94"/>
    </row>
    <row r="45" spans="1:78" x14ac:dyDescent="0.3">
      <c r="A45" s="21" t="s">
        <v>149</v>
      </c>
      <c r="B45" s="21" t="s">
        <v>150</v>
      </c>
      <c r="C45" s="22" t="s">
        <v>151</v>
      </c>
      <c r="D45" s="21" t="s">
        <v>152</v>
      </c>
      <c r="E45" s="19"/>
      <c r="F45" s="78">
        <f>O45+X45+AG45+AP45+AY45+BH45+BQ45+BZ45</f>
        <v>0</v>
      </c>
      <c r="G45" s="119"/>
      <c r="H45" s="120"/>
      <c r="I45" s="120"/>
      <c r="J45" s="121"/>
      <c r="K45" s="121"/>
      <c r="L45" s="121"/>
      <c r="M45" s="121">
        <f t="shared" si="19"/>
        <v>0</v>
      </c>
      <c r="N45" s="122"/>
      <c r="O45" s="94"/>
      <c r="P45" s="119"/>
      <c r="Q45" s="120"/>
      <c r="R45" s="120"/>
      <c r="S45" s="121"/>
      <c r="T45" s="121"/>
      <c r="U45" s="121"/>
      <c r="V45" s="121">
        <f t="shared" si="20"/>
        <v>0</v>
      </c>
      <c r="W45" s="122"/>
      <c r="X45" s="94"/>
      <c r="Y45" s="119"/>
      <c r="Z45" s="120"/>
      <c r="AA45" s="121"/>
      <c r="AB45" s="121"/>
      <c r="AC45" s="121"/>
      <c r="AD45" s="120"/>
      <c r="AE45" s="121">
        <f>Y45+Z45</f>
        <v>0</v>
      </c>
      <c r="AF45" s="122"/>
      <c r="AG45" s="94"/>
      <c r="AH45" s="119"/>
      <c r="AI45" s="120"/>
      <c r="AJ45" s="121"/>
      <c r="AK45" s="121"/>
      <c r="AL45" s="121"/>
      <c r="AM45" s="120"/>
      <c r="AN45" s="121">
        <f t="shared" si="21"/>
        <v>0</v>
      </c>
      <c r="AO45" s="122"/>
      <c r="AP45" s="94"/>
      <c r="AQ45" s="119"/>
      <c r="AR45" s="120"/>
      <c r="AS45" s="121"/>
      <c r="AT45" s="121"/>
      <c r="AU45" s="121"/>
      <c r="AV45" s="120"/>
      <c r="AW45" s="121">
        <f t="shared" si="22"/>
        <v>0</v>
      </c>
      <c r="AX45" s="122"/>
      <c r="AY45" s="94"/>
      <c r="AZ45" s="181"/>
      <c r="BA45" s="182"/>
      <c r="BB45" s="183"/>
      <c r="BC45" s="183"/>
      <c r="BD45" s="183"/>
      <c r="BE45" s="182"/>
      <c r="BF45" s="183">
        <f t="shared" si="23"/>
        <v>0</v>
      </c>
      <c r="BG45" s="184"/>
      <c r="BH45" s="127"/>
      <c r="BI45" s="119"/>
      <c r="BJ45" s="120"/>
      <c r="BK45" s="121"/>
      <c r="BL45" s="121"/>
      <c r="BM45" s="121"/>
      <c r="BN45" s="120"/>
      <c r="BO45" s="121">
        <f t="shared" si="24"/>
        <v>0</v>
      </c>
      <c r="BP45" s="122"/>
      <c r="BQ45" s="94"/>
      <c r="BR45" s="119"/>
      <c r="BS45" s="119"/>
      <c r="BT45" s="143"/>
      <c r="BU45" s="121"/>
      <c r="BV45" s="121"/>
      <c r="BW45" s="120"/>
      <c r="BX45" s="121">
        <f t="shared" si="25"/>
        <v>0</v>
      </c>
      <c r="BY45" s="122"/>
      <c r="BZ45" s="94"/>
    </row>
    <row r="46" spans="1:78" x14ac:dyDescent="0.3">
      <c r="A46" s="21" t="s">
        <v>214</v>
      </c>
      <c r="B46" s="21" t="s">
        <v>215</v>
      </c>
      <c r="C46" s="22" t="s">
        <v>216</v>
      </c>
      <c r="D46" s="21" t="s">
        <v>217</v>
      </c>
      <c r="E46" s="19"/>
      <c r="F46" s="78">
        <v>40</v>
      </c>
      <c r="G46" s="123">
        <v>0</v>
      </c>
      <c r="H46" s="124">
        <v>0</v>
      </c>
      <c r="I46" s="124">
        <v>75.02</v>
      </c>
      <c r="J46" s="125">
        <v>0</v>
      </c>
      <c r="K46" s="125">
        <v>0</v>
      </c>
      <c r="L46" s="125">
        <v>41.74</v>
      </c>
      <c r="M46" s="121">
        <f t="shared" si="19"/>
        <v>0</v>
      </c>
      <c r="N46" s="122" t="s">
        <v>347</v>
      </c>
      <c r="O46" s="94">
        <v>20</v>
      </c>
      <c r="P46" s="123">
        <v>0</v>
      </c>
      <c r="Q46" s="124">
        <v>0</v>
      </c>
      <c r="R46" s="124">
        <v>56</v>
      </c>
      <c r="S46" s="125">
        <v>0</v>
      </c>
      <c r="T46" s="125">
        <v>0</v>
      </c>
      <c r="U46" s="125">
        <v>37.54</v>
      </c>
      <c r="V46" s="121">
        <f t="shared" si="20"/>
        <v>0</v>
      </c>
      <c r="W46" s="122" t="s">
        <v>347</v>
      </c>
      <c r="X46" s="94">
        <v>20</v>
      </c>
      <c r="Y46" s="123">
        <v>0</v>
      </c>
      <c r="Z46" s="124">
        <v>0</v>
      </c>
      <c r="AA46" s="125">
        <v>41.45</v>
      </c>
      <c r="AB46" s="125">
        <v>0</v>
      </c>
      <c r="AC46" s="125">
        <v>0</v>
      </c>
      <c r="AD46" s="124">
        <v>29.59</v>
      </c>
      <c r="AE46" s="121">
        <f>Y46+Z46+AB46+AC46</f>
        <v>0</v>
      </c>
      <c r="AF46" s="122" t="s">
        <v>347</v>
      </c>
      <c r="AG46" s="94">
        <v>20</v>
      </c>
      <c r="AH46" s="123">
        <v>4</v>
      </c>
      <c r="AI46" s="124">
        <v>0</v>
      </c>
      <c r="AJ46" s="125">
        <v>66.98</v>
      </c>
      <c r="AK46" s="125"/>
      <c r="AL46" s="125"/>
      <c r="AM46" s="124"/>
      <c r="AN46" s="121">
        <f t="shared" si="21"/>
        <v>4</v>
      </c>
      <c r="AO46" s="122" t="s">
        <v>348</v>
      </c>
      <c r="AP46" s="94">
        <v>19</v>
      </c>
      <c r="AQ46" s="123">
        <v>0</v>
      </c>
      <c r="AR46" s="124">
        <v>0</v>
      </c>
      <c r="AS46" s="125">
        <v>71.569999999999993</v>
      </c>
      <c r="AT46" s="125">
        <v>4</v>
      </c>
      <c r="AU46" s="125">
        <v>0</v>
      </c>
      <c r="AV46" s="124">
        <v>51.81</v>
      </c>
      <c r="AW46" s="121">
        <f t="shared" si="22"/>
        <v>0</v>
      </c>
      <c r="AX46" s="122" t="s">
        <v>349</v>
      </c>
      <c r="AY46" s="94">
        <v>18</v>
      </c>
      <c r="AZ46" s="185">
        <v>0</v>
      </c>
      <c r="BA46" s="186">
        <v>0</v>
      </c>
      <c r="BB46" s="187">
        <v>60.91</v>
      </c>
      <c r="BC46" s="187"/>
      <c r="BD46" s="187"/>
      <c r="BE46" s="186"/>
      <c r="BF46" s="183">
        <f t="shared" si="23"/>
        <v>0</v>
      </c>
      <c r="BG46" s="184" t="s">
        <v>347</v>
      </c>
      <c r="BH46" s="127">
        <v>20</v>
      </c>
      <c r="BI46" s="119">
        <v>0</v>
      </c>
      <c r="BJ46" s="120">
        <v>0</v>
      </c>
      <c r="BK46" s="125"/>
      <c r="BL46" s="125">
        <v>0</v>
      </c>
      <c r="BM46" s="125">
        <v>0</v>
      </c>
      <c r="BN46" s="120">
        <v>33</v>
      </c>
      <c r="BO46" s="121">
        <f t="shared" si="24"/>
        <v>0</v>
      </c>
      <c r="BP46" s="122" t="s">
        <v>347</v>
      </c>
      <c r="BQ46" s="94">
        <v>20</v>
      </c>
      <c r="BR46" s="119"/>
      <c r="BS46" s="119"/>
      <c r="BT46" s="327"/>
      <c r="BU46" s="125"/>
      <c r="BV46" s="125"/>
      <c r="BW46" s="120"/>
      <c r="BX46" s="121">
        <f t="shared" si="25"/>
        <v>0</v>
      </c>
      <c r="BY46" s="122"/>
      <c r="BZ46" s="94"/>
    </row>
    <row r="47" spans="1:78" x14ac:dyDescent="0.3">
      <c r="A47" s="21" t="s">
        <v>261</v>
      </c>
      <c r="B47" s="21" t="s">
        <v>262</v>
      </c>
      <c r="C47" s="22" t="s">
        <v>82</v>
      </c>
      <c r="D47" s="21" t="s">
        <v>263</v>
      </c>
      <c r="E47" s="22"/>
      <c r="F47" s="78">
        <v>37</v>
      </c>
      <c r="G47" s="119">
        <v>0</v>
      </c>
      <c r="H47" s="120">
        <v>0</v>
      </c>
      <c r="I47" s="120">
        <v>88.18</v>
      </c>
      <c r="J47" s="121">
        <v>8</v>
      </c>
      <c r="K47" s="121">
        <v>0</v>
      </c>
      <c r="L47" s="121">
        <v>57.23</v>
      </c>
      <c r="M47" s="121">
        <f>J47+K47</f>
        <v>8</v>
      </c>
      <c r="N47" s="122" t="s">
        <v>350</v>
      </c>
      <c r="O47" s="94">
        <v>17</v>
      </c>
      <c r="P47" s="119"/>
      <c r="Q47" s="120"/>
      <c r="R47" s="120"/>
      <c r="S47" s="121"/>
      <c r="T47" s="121"/>
      <c r="U47" s="121"/>
      <c r="V47" s="121">
        <f t="shared" si="20"/>
        <v>0</v>
      </c>
      <c r="W47" s="122"/>
      <c r="X47" s="94"/>
      <c r="Y47" s="119">
        <v>4</v>
      </c>
      <c r="Z47" s="120">
        <v>0</v>
      </c>
      <c r="AA47" s="121">
        <v>50.53</v>
      </c>
      <c r="AB47" s="121">
        <v>0</v>
      </c>
      <c r="AC47" s="121">
        <v>0</v>
      </c>
      <c r="AD47" s="120">
        <v>43.36</v>
      </c>
      <c r="AE47" s="121">
        <f t="shared" ref="AE47:AE56" si="26">Y47+Z47+AB47+AC47</f>
        <v>4</v>
      </c>
      <c r="AF47" s="122" t="s">
        <v>350</v>
      </c>
      <c r="AG47" s="94">
        <v>17</v>
      </c>
      <c r="AH47" s="119">
        <v>4</v>
      </c>
      <c r="AI47" s="120">
        <v>0</v>
      </c>
      <c r="AJ47" s="121">
        <v>75.47</v>
      </c>
      <c r="AK47" s="121"/>
      <c r="AL47" s="121"/>
      <c r="AM47" s="120"/>
      <c r="AN47" s="121">
        <f t="shared" si="21"/>
        <v>4</v>
      </c>
      <c r="AO47" s="122" t="s">
        <v>349</v>
      </c>
      <c r="AP47" s="94">
        <v>18</v>
      </c>
      <c r="AQ47" s="119">
        <v>4</v>
      </c>
      <c r="AR47" s="120">
        <v>0</v>
      </c>
      <c r="AS47" s="121">
        <v>79.05</v>
      </c>
      <c r="AT47" s="121"/>
      <c r="AU47" s="121"/>
      <c r="AV47" s="120"/>
      <c r="AW47" s="121">
        <f t="shared" si="22"/>
        <v>4</v>
      </c>
      <c r="AX47" s="122" t="s">
        <v>351</v>
      </c>
      <c r="AY47" s="94">
        <v>16</v>
      </c>
      <c r="AZ47" s="186">
        <v>4</v>
      </c>
      <c r="BA47" s="186">
        <v>0</v>
      </c>
      <c r="BB47" s="186">
        <v>77.739999999999995</v>
      </c>
      <c r="BC47" s="186"/>
      <c r="BD47" s="186"/>
      <c r="BE47" s="186"/>
      <c r="BF47" s="182">
        <f t="shared" ref="BF47" si="27">AZ47+BA47</f>
        <v>4</v>
      </c>
      <c r="BG47" s="186" t="s">
        <v>351</v>
      </c>
      <c r="BH47" s="130">
        <v>16</v>
      </c>
      <c r="BI47" s="119">
        <v>4</v>
      </c>
      <c r="BJ47" s="120">
        <v>0</v>
      </c>
      <c r="BK47" s="121">
        <v>72.31</v>
      </c>
      <c r="BL47" s="121"/>
      <c r="BM47" s="121"/>
      <c r="BN47" s="120"/>
      <c r="BO47" s="121">
        <f t="shared" si="24"/>
        <v>4</v>
      </c>
      <c r="BP47" s="122" t="s">
        <v>392</v>
      </c>
      <c r="BQ47" s="94">
        <v>14</v>
      </c>
      <c r="BR47" s="119">
        <v>0</v>
      </c>
      <c r="BS47" s="119">
        <v>0</v>
      </c>
      <c r="BT47" s="143">
        <v>88.82</v>
      </c>
      <c r="BU47" s="121"/>
      <c r="BV47" s="121"/>
      <c r="BW47" s="120"/>
      <c r="BX47" s="121">
        <f t="shared" si="25"/>
        <v>0</v>
      </c>
      <c r="BY47" s="122" t="s">
        <v>348</v>
      </c>
      <c r="BZ47" s="94">
        <v>19</v>
      </c>
    </row>
    <row r="48" spans="1:78" x14ac:dyDescent="0.3">
      <c r="A48" s="21" t="s">
        <v>264</v>
      </c>
      <c r="B48" s="21" t="s">
        <v>265</v>
      </c>
      <c r="C48" s="22" t="s">
        <v>266</v>
      </c>
      <c r="D48" s="21" t="s">
        <v>267</v>
      </c>
      <c r="E48" s="22"/>
      <c r="F48" s="78">
        <v>36</v>
      </c>
      <c r="G48" s="123"/>
      <c r="H48" s="124"/>
      <c r="I48" s="124"/>
      <c r="J48" s="125"/>
      <c r="K48" s="125"/>
      <c r="L48" s="125"/>
      <c r="M48" s="121">
        <f t="shared" si="19"/>
        <v>0</v>
      </c>
      <c r="N48" s="122"/>
      <c r="O48" s="99"/>
      <c r="P48" s="123">
        <v>8</v>
      </c>
      <c r="Q48" s="124">
        <v>10</v>
      </c>
      <c r="R48" s="124">
        <v>86</v>
      </c>
      <c r="S48" s="125"/>
      <c r="T48" s="125"/>
      <c r="U48" s="125"/>
      <c r="V48" s="121">
        <f t="shared" si="20"/>
        <v>18</v>
      </c>
      <c r="W48" s="122"/>
      <c r="X48" s="99" t="s">
        <v>411</v>
      </c>
      <c r="Y48" s="123">
        <v>0</v>
      </c>
      <c r="Z48" s="124">
        <v>0</v>
      </c>
      <c r="AA48" s="125">
        <v>48.59</v>
      </c>
      <c r="AB48" s="125">
        <v>0</v>
      </c>
      <c r="AC48" s="125">
        <v>0</v>
      </c>
      <c r="AD48" s="124">
        <v>38.56</v>
      </c>
      <c r="AE48" s="121">
        <f t="shared" si="26"/>
        <v>0</v>
      </c>
      <c r="AF48" s="122" t="s">
        <v>349</v>
      </c>
      <c r="AG48" s="99">
        <v>18</v>
      </c>
      <c r="AH48" s="123">
        <v>8</v>
      </c>
      <c r="AI48" s="124">
        <v>0</v>
      </c>
      <c r="AJ48" s="125">
        <v>83.26</v>
      </c>
      <c r="AK48" s="125"/>
      <c r="AL48" s="125"/>
      <c r="AM48" s="124"/>
      <c r="AN48" s="121">
        <f t="shared" si="21"/>
        <v>8</v>
      </c>
      <c r="AO48" s="122" t="s">
        <v>350</v>
      </c>
      <c r="AP48" s="99">
        <v>0</v>
      </c>
      <c r="AQ48" s="123"/>
      <c r="AR48" s="124"/>
      <c r="AS48" s="125"/>
      <c r="AT48" s="125"/>
      <c r="AU48" s="125"/>
      <c r="AV48" s="124"/>
      <c r="AW48" s="121">
        <f t="shared" si="22"/>
        <v>0</v>
      </c>
      <c r="AX48" s="122"/>
      <c r="AY48" s="99"/>
      <c r="AZ48" s="185"/>
      <c r="BA48" s="186"/>
      <c r="BB48" s="187"/>
      <c r="BC48" s="187"/>
      <c r="BD48" s="187"/>
      <c r="BE48" s="186"/>
      <c r="BF48" s="183">
        <f t="shared" si="23"/>
        <v>0</v>
      </c>
      <c r="BG48" s="184"/>
      <c r="BH48" s="130"/>
      <c r="BI48" s="123">
        <v>4</v>
      </c>
      <c r="BJ48" s="124">
        <v>0</v>
      </c>
      <c r="BK48" s="125">
        <v>61.89</v>
      </c>
      <c r="BL48" s="125"/>
      <c r="BM48" s="125"/>
      <c r="BN48" s="124"/>
      <c r="BO48" s="121">
        <f t="shared" si="24"/>
        <v>4</v>
      </c>
      <c r="BP48" s="122" t="s">
        <v>351</v>
      </c>
      <c r="BQ48" s="99">
        <v>16</v>
      </c>
      <c r="BR48" s="123">
        <v>8</v>
      </c>
      <c r="BS48" s="123">
        <v>0</v>
      </c>
      <c r="BT48" s="327">
        <v>96.94</v>
      </c>
      <c r="BU48" s="125"/>
      <c r="BV48" s="125"/>
      <c r="BW48" s="124"/>
      <c r="BX48" s="121">
        <f t="shared" si="25"/>
        <v>8</v>
      </c>
      <c r="BY48" s="122" t="s">
        <v>349</v>
      </c>
      <c r="BZ48" s="99">
        <v>18</v>
      </c>
    </row>
    <row r="49" spans="1:78" x14ac:dyDescent="0.3">
      <c r="A49" s="21" t="s">
        <v>264</v>
      </c>
      <c r="B49" s="21" t="s">
        <v>265</v>
      </c>
      <c r="C49" s="22" t="s">
        <v>266</v>
      </c>
      <c r="D49" s="21" t="s">
        <v>268</v>
      </c>
      <c r="E49" s="22"/>
      <c r="F49" s="78">
        <f t="shared" ref="F49:F54" si="28">O49+X49+AG49+AP49+AY49+BH49+BQ49+BZ49</f>
        <v>0</v>
      </c>
      <c r="G49" s="123"/>
      <c r="H49" s="124"/>
      <c r="I49" s="124"/>
      <c r="J49" s="125"/>
      <c r="K49" s="125"/>
      <c r="L49" s="125"/>
      <c r="M49" s="121">
        <f t="shared" si="19"/>
        <v>0</v>
      </c>
      <c r="N49" s="122"/>
      <c r="O49" s="99"/>
      <c r="P49" s="123"/>
      <c r="Q49" s="124"/>
      <c r="R49" s="124"/>
      <c r="S49" s="125"/>
      <c r="T49" s="125"/>
      <c r="U49" s="125"/>
      <c r="V49" s="121">
        <f t="shared" si="20"/>
        <v>0</v>
      </c>
      <c r="W49" s="122"/>
      <c r="X49" s="99"/>
      <c r="Y49" s="123"/>
      <c r="Z49" s="124"/>
      <c r="AA49" s="125"/>
      <c r="AB49" s="125"/>
      <c r="AC49" s="125"/>
      <c r="AD49" s="124"/>
      <c r="AE49" s="121">
        <f t="shared" si="26"/>
        <v>0</v>
      </c>
      <c r="AF49" s="122"/>
      <c r="AG49" s="99"/>
      <c r="AH49" s="123"/>
      <c r="AI49" s="124"/>
      <c r="AJ49" s="125"/>
      <c r="AK49" s="125"/>
      <c r="AL49" s="125"/>
      <c r="AM49" s="124"/>
      <c r="AN49" s="121">
        <f t="shared" si="21"/>
        <v>0</v>
      </c>
      <c r="AO49" s="122"/>
      <c r="AP49" s="99"/>
      <c r="AQ49" s="123"/>
      <c r="AR49" s="124"/>
      <c r="AS49" s="125"/>
      <c r="AT49" s="125"/>
      <c r="AU49" s="125"/>
      <c r="AV49" s="124"/>
      <c r="AW49" s="121">
        <f t="shared" si="22"/>
        <v>0</v>
      </c>
      <c r="AX49" s="122"/>
      <c r="AY49" s="99"/>
      <c r="AZ49" s="185"/>
      <c r="BA49" s="186"/>
      <c r="BB49" s="187"/>
      <c r="BC49" s="187"/>
      <c r="BD49" s="187"/>
      <c r="BE49" s="186"/>
      <c r="BF49" s="183">
        <f t="shared" si="23"/>
        <v>0</v>
      </c>
      <c r="BG49" s="184"/>
      <c r="BH49" s="130"/>
      <c r="BI49" s="123"/>
      <c r="BJ49" s="124"/>
      <c r="BK49" s="125"/>
      <c r="BL49" s="125"/>
      <c r="BM49" s="125"/>
      <c r="BN49" s="124"/>
      <c r="BO49" s="121">
        <f t="shared" si="24"/>
        <v>0</v>
      </c>
      <c r="BP49" s="122"/>
      <c r="BQ49" s="99"/>
      <c r="BR49" s="123"/>
      <c r="BS49" s="123"/>
      <c r="BT49" s="327"/>
      <c r="BU49" s="125"/>
      <c r="BV49" s="125"/>
      <c r="BW49" s="124"/>
      <c r="BX49" s="121">
        <f t="shared" si="25"/>
        <v>0</v>
      </c>
      <c r="BY49" s="122"/>
      <c r="BZ49" s="99"/>
    </row>
    <row r="50" spans="1:78" x14ac:dyDescent="0.3">
      <c r="A50" s="21" t="s">
        <v>264</v>
      </c>
      <c r="B50" s="21" t="s">
        <v>265</v>
      </c>
      <c r="C50" s="22" t="s">
        <v>266</v>
      </c>
      <c r="D50" s="21" t="s">
        <v>317</v>
      </c>
      <c r="E50" s="22"/>
      <c r="F50" s="78">
        <v>40</v>
      </c>
      <c r="G50" s="123">
        <v>0</v>
      </c>
      <c r="H50" s="124">
        <v>0</v>
      </c>
      <c r="I50" s="124">
        <v>81.73</v>
      </c>
      <c r="J50" s="125">
        <v>4</v>
      </c>
      <c r="K50" s="125">
        <v>0</v>
      </c>
      <c r="L50" s="125">
        <v>47.11</v>
      </c>
      <c r="M50" s="121">
        <f t="shared" si="19"/>
        <v>4</v>
      </c>
      <c r="N50" s="122" t="s">
        <v>349</v>
      </c>
      <c r="O50" s="99">
        <v>18</v>
      </c>
      <c r="P50" s="123">
        <v>0</v>
      </c>
      <c r="Q50" s="124">
        <v>0</v>
      </c>
      <c r="R50" s="124">
        <v>67</v>
      </c>
      <c r="S50" s="125">
        <v>0</v>
      </c>
      <c r="T50" s="125">
        <v>0</v>
      </c>
      <c r="U50" s="125">
        <v>41.53</v>
      </c>
      <c r="V50" s="121">
        <f t="shared" si="20"/>
        <v>0</v>
      </c>
      <c r="W50" s="122" t="s">
        <v>349</v>
      </c>
      <c r="X50" s="99">
        <v>18</v>
      </c>
      <c r="Y50" s="123">
        <v>4</v>
      </c>
      <c r="Z50" s="124">
        <v>0</v>
      </c>
      <c r="AA50" s="125">
        <v>49.53</v>
      </c>
      <c r="AB50" s="125">
        <v>12</v>
      </c>
      <c r="AC50" s="125">
        <v>0</v>
      </c>
      <c r="AD50" s="124">
        <v>65.87</v>
      </c>
      <c r="AE50" s="121">
        <f t="shared" si="26"/>
        <v>16</v>
      </c>
      <c r="AF50" s="122"/>
      <c r="AG50" s="99"/>
      <c r="AH50" s="123">
        <v>0</v>
      </c>
      <c r="AI50" s="124">
        <v>0</v>
      </c>
      <c r="AJ50" s="125">
        <v>69.64</v>
      </c>
      <c r="AK50" s="125">
        <v>0</v>
      </c>
      <c r="AL50" s="125">
        <v>0</v>
      </c>
      <c r="AM50" s="124">
        <v>31.59</v>
      </c>
      <c r="AN50" s="121">
        <f t="shared" si="21"/>
        <v>0</v>
      </c>
      <c r="AO50" s="122" t="s">
        <v>347</v>
      </c>
      <c r="AP50" s="99">
        <v>20</v>
      </c>
      <c r="AQ50" s="123">
        <v>0</v>
      </c>
      <c r="AR50" s="124">
        <v>0</v>
      </c>
      <c r="AS50" s="125">
        <v>76.53</v>
      </c>
      <c r="AT50" s="125">
        <v>0</v>
      </c>
      <c r="AU50" s="125">
        <v>0</v>
      </c>
      <c r="AV50" s="124">
        <v>44.94</v>
      </c>
      <c r="AW50" s="121">
        <f t="shared" si="22"/>
        <v>0</v>
      </c>
      <c r="AX50" s="122" t="s">
        <v>347</v>
      </c>
      <c r="AY50" s="99">
        <v>20</v>
      </c>
      <c r="AZ50" s="185">
        <v>4</v>
      </c>
      <c r="BA50" s="186">
        <v>0</v>
      </c>
      <c r="BB50" s="187">
        <v>80.099999999999994</v>
      </c>
      <c r="BC50" s="187"/>
      <c r="BD50" s="187"/>
      <c r="BE50" s="186"/>
      <c r="BF50" s="187">
        <f t="shared" ref="BF50" si="29">AZ50+BA50</f>
        <v>4</v>
      </c>
      <c r="BG50" s="188" t="s">
        <v>374</v>
      </c>
      <c r="BH50" s="130">
        <v>15</v>
      </c>
      <c r="BI50" s="123">
        <v>0</v>
      </c>
      <c r="BJ50" s="124">
        <v>0</v>
      </c>
      <c r="BK50" s="125"/>
      <c r="BL50" s="125">
        <v>8</v>
      </c>
      <c r="BM50" s="125">
        <v>0</v>
      </c>
      <c r="BN50" s="124">
        <v>33.049999999999997</v>
      </c>
      <c r="BO50" s="121">
        <f t="shared" si="24"/>
        <v>0</v>
      </c>
      <c r="BP50" s="122" t="s">
        <v>350</v>
      </c>
      <c r="BQ50" s="99">
        <v>17</v>
      </c>
      <c r="BR50" s="123"/>
      <c r="BS50" s="123"/>
      <c r="BT50" s="327"/>
      <c r="BU50" s="125"/>
      <c r="BV50" s="125"/>
      <c r="BW50" s="124"/>
      <c r="BX50" s="121">
        <f t="shared" si="25"/>
        <v>0</v>
      </c>
      <c r="BY50" s="122"/>
      <c r="BZ50" s="99"/>
    </row>
    <row r="51" spans="1:78" x14ac:dyDescent="0.3">
      <c r="A51" s="21" t="s">
        <v>73</v>
      </c>
      <c r="B51" s="21" t="s">
        <v>246</v>
      </c>
      <c r="C51" s="22" t="s">
        <v>206</v>
      </c>
      <c r="D51" s="21" t="s">
        <v>274</v>
      </c>
      <c r="E51" s="22"/>
      <c r="F51" s="78">
        <f t="shared" si="28"/>
        <v>0</v>
      </c>
      <c r="G51" s="123"/>
      <c r="H51" s="124"/>
      <c r="I51" s="124"/>
      <c r="J51" s="125"/>
      <c r="K51" s="125"/>
      <c r="L51" s="125"/>
      <c r="M51" s="121">
        <f t="shared" si="19"/>
        <v>0</v>
      </c>
      <c r="N51" s="122"/>
      <c r="O51" s="99"/>
      <c r="P51" s="123" t="s">
        <v>367</v>
      </c>
      <c r="Q51" s="124"/>
      <c r="R51" s="124"/>
      <c r="S51" s="125"/>
      <c r="T51" s="125"/>
      <c r="U51" s="125"/>
      <c r="V51" s="121"/>
      <c r="W51" s="122"/>
      <c r="X51" s="99"/>
      <c r="Y51" s="123"/>
      <c r="Z51" s="124"/>
      <c r="AA51" s="125"/>
      <c r="AB51" s="125"/>
      <c r="AC51" s="125"/>
      <c r="AD51" s="124"/>
      <c r="AE51" s="121">
        <f t="shared" si="26"/>
        <v>0</v>
      </c>
      <c r="AF51" s="122"/>
      <c r="AG51" s="99"/>
      <c r="AH51" s="123"/>
      <c r="AI51" s="124"/>
      <c r="AJ51" s="125"/>
      <c r="AK51" s="125"/>
      <c r="AL51" s="125"/>
      <c r="AM51" s="124"/>
      <c r="AN51" s="121">
        <f t="shared" si="21"/>
        <v>0</v>
      </c>
      <c r="AO51" s="122"/>
      <c r="AP51" s="99"/>
      <c r="AQ51" s="123"/>
      <c r="AR51" s="124"/>
      <c r="AS51" s="125"/>
      <c r="AT51" s="125"/>
      <c r="AU51" s="125"/>
      <c r="AV51" s="124"/>
      <c r="AW51" s="121">
        <f t="shared" si="22"/>
        <v>0</v>
      </c>
      <c r="AX51" s="122"/>
      <c r="AY51" s="99"/>
      <c r="AZ51" s="185"/>
      <c r="BA51" s="186"/>
      <c r="BB51" s="187"/>
      <c r="BC51" s="187"/>
      <c r="BD51" s="187"/>
      <c r="BE51" s="186"/>
      <c r="BF51" s="183">
        <f t="shared" si="23"/>
        <v>0</v>
      </c>
      <c r="BG51" s="184"/>
      <c r="BH51" s="130"/>
      <c r="BI51" s="123"/>
      <c r="BJ51" s="124"/>
      <c r="BK51" s="125"/>
      <c r="BL51" s="125"/>
      <c r="BM51" s="125"/>
      <c r="BN51" s="124"/>
      <c r="BO51" s="121">
        <f t="shared" si="24"/>
        <v>0</v>
      </c>
      <c r="BP51" s="122"/>
      <c r="BQ51" s="99"/>
      <c r="BR51" s="123"/>
      <c r="BS51" s="123"/>
      <c r="BT51" s="327"/>
      <c r="BU51" s="125"/>
      <c r="BV51" s="125"/>
      <c r="BW51" s="124"/>
      <c r="BX51" s="121">
        <f t="shared" si="25"/>
        <v>0</v>
      </c>
      <c r="BY51" s="122"/>
      <c r="BZ51" s="99"/>
    </row>
    <row r="52" spans="1:78" x14ac:dyDescent="0.3">
      <c r="A52" s="21" t="s">
        <v>73</v>
      </c>
      <c r="B52" s="21" t="s">
        <v>246</v>
      </c>
      <c r="C52" s="22" t="s">
        <v>206</v>
      </c>
      <c r="D52" s="21" t="s">
        <v>303</v>
      </c>
      <c r="E52" s="22"/>
      <c r="F52" s="78">
        <v>32</v>
      </c>
      <c r="G52" s="123"/>
      <c r="H52" s="124"/>
      <c r="I52" s="124"/>
      <c r="J52" s="125"/>
      <c r="K52" s="125"/>
      <c r="L52" s="125"/>
      <c r="M52" s="121">
        <f t="shared" si="19"/>
        <v>0</v>
      </c>
      <c r="N52" s="122"/>
      <c r="O52" s="99"/>
      <c r="P52" s="123">
        <v>4</v>
      </c>
      <c r="Q52" s="124">
        <v>0</v>
      </c>
      <c r="R52" s="124">
        <v>70</v>
      </c>
      <c r="S52" s="125"/>
      <c r="T52" s="125"/>
      <c r="U52" s="125"/>
      <c r="V52" s="121">
        <f t="shared" si="20"/>
        <v>4</v>
      </c>
      <c r="W52" s="122" t="s">
        <v>374</v>
      </c>
      <c r="X52" s="99">
        <v>15</v>
      </c>
      <c r="Y52" s="123"/>
      <c r="Z52" s="124"/>
      <c r="AA52" s="125"/>
      <c r="AB52" s="125"/>
      <c r="AC52" s="125"/>
      <c r="AD52" s="124"/>
      <c r="AE52" s="121">
        <f t="shared" si="26"/>
        <v>0</v>
      </c>
      <c r="AF52" s="122"/>
      <c r="AG52" s="99"/>
      <c r="AH52" s="123"/>
      <c r="AI52" s="124"/>
      <c r="AJ52" s="125"/>
      <c r="AK52" s="125"/>
      <c r="AL52" s="125"/>
      <c r="AM52" s="124"/>
      <c r="AN52" s="121">
        <f t="shared" si="21"/>
        <v>0</v>
      </c>
      <c r="AO52" s="122"/>
      <c r="AP52" s="99"/>
      <c r="AQ52" s="123">
        <v>4</v>
      </c>
      <c r="AR52" s="124">
        <v>1</v>
      </c>
      <c r="AS52" s="125">
        <v>93.03</v>
      </c>
      <c r="AT52" s="125"/>
      <c r="AU52" s="125"/>
      <c r="AV52" s="124"/>
      <c r="AW52" s="121">
        <f t="shared" si="22"/>
        <v>5</v>
      </c>
      <c r="AX52" s="122" t="s">
        <v>374</v>
      </c>
      <c r="AY52" s="99">
        <v>15</v>
      </c>
      <c r="AZ52" s="185">
        <v>0</v>
      </c>
      <c r="BA52" s="186">
        <v>0</v>
      </c>
      <c r="BB52" s="187">
        <v>78.84</v>
      </c>
      <c r="BC52" s="187"/>
      <c r="BD52" s="187"/>
      <c r="BE52" s="186"/>
      <c r="BF52" s="183">
        <f t="shared" si="23"/>
        <v>0</v>
      </c>
      <c r="BG52" s="184" t="s">
        <v>350</v>
      </c>
      <c r="BH52" s="130">
        <v>17</v>
      </c>
      <c r="BI52" s="123"/>
      <c r="BJ52" s="124"/>
      <c r="BK52" s="125"/>
      <c r="BL52" s="125"/>
      <c r="BM52" s="125"/>
      <c r="BN52" s="124"/>
      <c r="BO52" s="121">
        <f t="shared" si="24"/>
        <v>0</v>
      </c>
      <c r="BP52" s="122"/>
      <c r="BQ52" s="99"/>
      <c r="BR52" s="123"/>
      <c r="BS52" s="123"/>
      <c r="BT52" s="327"/>
      <c r="BU52" s="125"/>
      <c r="BV52" s="125"/>
      <c r="BW52" s="124"/>
      <c r="BX52" s="121">
        <f t="shared" si="25"/>
        <v>0</v>
      </c>
      <c r="BY52" s="122"/>
      <c r="BZ52" s="99"/>
    </row>
    <row r="53" spans="1:78" x14ac:dyDescent="0.3">
      <c r="A53" s="21" t="s">
        <v>318</v>
      </c>
      <c r="B53" s="21" t="s">
        <v>319</v>
      </c>
      <c r="C53" s="22" t="s">
        <v>243</v>
      </c>
      <c r="D53" s="21" t="s">
        <v>320</v>
      </c>
      <c r="E53" s="22"/>
      <c r="F53" s="78">
        <v>38</v>
      </c>
      <c r="G53" s="123">
        <v>0</v>
      </c>
      <c r="H53" s="124">
        <v>0</v>
      </c>
      <c r="I53" s="124">
        <v>88.27</v>
      </c>
      <c r="J53" s="125">
        <v>0</v>
      </c>
      <c r="K53" s="125">
        <v>0</v>
      </c>
      <c r="L53" s="125">
        <v>48.66</v>
      </c>
      <c r="M53" s="121">
        <f t="shared" si="19"/>
        <v>0</v>
      </c>
      <c r="N53" s="122" t="s">
        <v>348</v>
      </c>
      <c r="O53" s="99">
        <v>19</v>
      </c>
      <c r="P53" s="123">
        <v>0</v>
      </c>
      <c r="Q53" s="124">
        <v>0</v>
      </c>
      <c r="R53" s="124">
        <v>64</v>
      </c>
      <c r="S53" s="125">
        <v>0</v>
      </c>
      <c r="T53" s="125">
        <v>0</v>
      </c>
      <c r="U53" s="125">
        <v>41.5</v>
      </c>
      <c r="V53" s="121">
        <f t="shared" si="20"/>
        <v>0</v>
      </c>
      <c r="W53" s="122" t="s">
        <v>348</v>
      </c>
      <c r="X53" s="99">
        <v>19</v>
      </c>
      <c r="Y53" s="123">
        <v>0</v>
      </c>
      <c r="Z53" s="124">
        <v>0</v>
      </c>
      <c r="AA53" s="125">
        <v>49.21</v>
      </c>
      <c r="AB53" s="125">
        <v>0</v>
      </c>
      <c r="AC53" s="125">
        <v>0</v>
      </c>
      <c r="AD53" s="124">
        <v>35.65</v>
      </c>
      <c r="AE53" s="121">
        <f t="shared" si="26"/>
        <v>0</v>
      </c>
      <c r="AF53" s="122" t="s">
        <v>348</v>
      </c>
      <c r="AG53" s="99">
        <v>19</v>
      </c>
      <c r="AH53" s="123"/>
      <c r="AI53" s="124"/>
      <c r="AJ53" s="125"/>
      <c r="AK53" s="125"/>
      <c r="AL53" s="125"/>
      <c r="AM53" s="124"/>
      <c r="AN53" s="121">
        <f t="shared" si="21"/>
        <v>0</v>
      </c>
      <c r="AO53" s="122"/>
      <c r="AP53" s="99"/>
      <c r="AQ53" s="123">
        <v>0</v>
      </c>
      <c r="AR53" s="124">
        <v>0</v>
      </c>
      <c r="AS53" s="125">
        <v>73.77</v>
      </c>
      <c r="AT53" s="125">
        <v>4</v>
      </c>
      <c r="AU53" s="125">
        <v>0</v>
      </c>
      <c r="AV53" s="124">
        <v>62.78</v>
      </c>
      <c r="AW53" s="121">
        <f t="shared" si="22"/>
        <v>0</v>
      </c>
      <c r="AX53" s="122" t="s">
        <v>350</v>
      </c>
      <c r="AY53" s="99">
        <v>17</v>
      </c>
      <c r="AZ53" s="185">
        <v>0</v>
      </c>
      <c r="BA53" s="186">
        <v>0</v>
      </c>
      <c r="BB53" s="187">
        <v>67.12</v>
      </c>
      <c r="BC53" s="187"/>
      <c r="BD53" s="187"/>
      <c r="BE53" s="186"/>
      <c r="BF53" s="183">
        <f t="shared" si="23"/>
        <v>0</v>
      </c>
      <c r="BG53" s="184" t="s">
        <v>348</v>
      </c>
      <c r="BH53" s="130">
        <v>19</v>
      </c>
      <c r="BI53" s="123">
        <v>0</v>
      </c>
      <c r="BJ53" s="124">
        <v>0</v>
      </c>
      <c r="BK53" s="125"/>
      <c r="BL53" s="125">
        <v>0</v>
      </c>
      <c r="BM53" s="125">
        <v>0</v>
      </c>
      <c r="BN53" s="124">
        <v>34.869999999999997</v>
      </c>
      <c r="BO53" s="121">
        <f t="shared" si="24"/>
        <v>0</v>
      </c>
      <c r="BP53" s="122" t="s">
        <v>348</v>
      </c>
      <c r="BQ53" s="99">
        <v>19</v>
      </c>
      <c r="BR53" s="123"/>
      <c r="BS53" s="123"/>
      <c r="BT53" s="327"/>
      <c r="BU53" s="125"/>
      <c r="BV53" s="125"/>
      <c r="BW53" s="124"/>
      <c r="BX53" s="121">
        <f t="shared" si="25"/>
        <v>0</v>
      </c>
      <c r="BY53" s="122"/>
      <c r="BZ53" s="99"/>
    </row>
    <row r="54" spans="1:78" x14ac:dyDescent="0.3">
      <c r="A54" s="21" t="s">
        <v>340</v>
      </c>
      <c r="B54" s="21" t="s">
        <v>265</v>
      </c>
      <c r="C54" s="22" t="s">
        <v>243</v>
      </c>
      <c r="D54" s="21" t="s">
        <v>341</v>
      </c>
      <c r="E54" s="22"/>
      <c r="F54" s="78">
        <f t="shared" si="28"/>
        <v>15</v>
      </c>
      <c r="G54" s="135"/>
      <c r="H54" s="136"/>
      <c r="I54" s="136"/>
      <c r="J54" s="121"/>
      <c r="K54" s="121"/>
      <c r="L54" s="120"/>
      <c r="M54" s="121">
        <f t="shared" si="19"/>
        <v>0</v>
      </c>
      <c r="N54" s="121"/>
      <c r="O54" s="94"/>
      <c r="P54" s="123"/>
      <c r="Q54" s="124"/>
      <c r="R54" s="124"/>
      <c r="S54" s="125"/>
      <c r="T54" s="125"/>
      <c r="U54" s="124"/>
      <c r="V54" s="125">
        <f t="shared" si="20"/>
        <v>0</v>
      </c>
      <c r="W54" s="125"/>
      <c r="X54" s="99"/>
      <c r="Y54" s="123"/>
      <c r="Z54" s="124"/>
      <c r="AA54" s="125"/>
      <c r="AB54" s="125"/>
      <c r="AC54" s="125"/>
      <c r="AD54" s="124"/>
      <c r="AE54" s="121">
        <f t="shared" si="26"/>
        <v>0</v>
      </c>
      <c r="AF54" s="137"/>
      <c r="AG54" s="99"/>
      <c r="AH54" s="123"/>
      <c r="AI54" s="124"/>
      <c r="AJ54" s="125"/>
      <c r="AK54" s="125"/>
      <c r="AL54" s="125"/>
      <c r="AM54" s="124"/>
      <c r="AN54" s="125">
        <f t="shared" si="21"/>
        <v>0</v>
      </c>
      <c r="AO54" s="137"/>
      <c r="AP54" s="99"/>
      <c r="AQ54" s="123"/>
      <c r="AR54" s="124"/>
      <c r="AS54" s="125"/>
      <c r="AT54" s="125"/>
      <c r="AU54" s="125"/>
      <c r="AV54" s="124"/>
      <c r="AW54" s="125">
        <f t="shared" si="22"/>
        <v>0</v>
      </c>
      <c r="AX54" s="137"/>
      <c r="AY54" s="99"/>
      <c r="AZ54" s="185"/>
      <c r="BA54" s="186"/>
      <c r="BB54" s="187"/>
      <c r="BC54" s="187"/>
      <c r="BD54" s="187"/>
      <c r="BE54" s="186"/>
      <c r="BF54" s="187"/>
      <c r="BG54" s="188"/>
      <c r="BH54" s="130"/>
      <c r="BI54" s="123">
        <v>4</v>
      </c>
      <c r="BJ54" s="124">
        <v>0</v>
      </c>
      <c r="BK54" s="125">
        <v>64.41</v>
      </c>
      <c r="BL54" s="125"/>
      <c r="BM54" s="125"/>
      <c r="BN54" s="124"/>
      <c r="BO54" s="125">
        <f t="shared" si="24"/>
        <v>4</v>
      </c>
      <c r="BP54" s="137" t="s">
        <v>374</v>
      </c>
      <c r="BQ54" s="99">
        <v>15</v>
      </c>
      <c r="BR54" s="123"/>
      <c r="BS54" s="123"/>
      <c r="BT54" s="327"/>
      <c r="BU54" s="125"/>
      <c r="BV54" s="125"/>
      <c r="BW54" s="124"/>
      <c r="BX54" s="125">
        <f t="shared" si="25"/>
        <v>0</v>
      </c>
      <c r="BY54" s="137"/>
      <c r="BZ54" s="99"/>
    </row>
    <row r="55" spans="1:78" x14ac:dyDescent="0.3">
      <c r="A55" s="21" t="s">
        <v>261</v>
      </c>
      <c r="B55" s="21" t="s">
        <v>262</v>
      </c>
      <c r="C55" s="21" t="s">
        <v>82</v>
      </c>
      <c r="D55" s="21" t="s">
        <v>368</v>
      </c>
      <c r="E55" s="25"/>
      <c r="F55" s="180">
        <v>16</v>
      </c>
      <c r="G55" s="123"/>
      <c r="H55" s="124"/>
      <c r="I55" s="124"/>
      <c r="J55" s="125"/>
      <c r="K55" s="125"/>
      <c r="L55" s="124"/>
      <c r="M55" s="125">
        <f t="shared" ref="M55" si="30">J55+K55</f>
        <v>0</v>
      </c>
      <c r="N55" s="125"/>
      <c r="O55" s="138"/>
      <c r="P55" s="123">
        <v>4</v>
      </c>
      <c r="Q55" s="124">
        <v>0</v>
      </c>
      <c r="R55" s="124">
        <v>59</v>
      </c>
      <c r="S55" s="124"/>
      <c r="T55" s="124"/>
      <c r="U55" s="124"/>
      <c r="V55" s="124">
        <f t="shared" si="20"/>
        <v>4</v>
      </c>
      <c r="W55" s="125" t="s">
        <v>351</v>
      </c>
      <c r="X55" s="99">
        <v>16</v>
      </c>
      <c r="Y55" s="123"/>
      <c r="Z55" s="124"/>
      <c r="AA55" s="124"/>
      <c r="AB55" s="124"/>
      <c r="AC55" s="124"/>
      <c r="AD55" s="124"/>
      <c r="AE55" s="121">
        <f t="shared" si="26"/>
        <v>0</v>
      </c>
      <c r="AF55" s="124"/>
      <c r="AG55" s="99"/>
      <c r="AH55" s="124" t="s">
        <v>352</v>
      </c>
      <c r="AI55" s="124"/>
      <c r="AJ55" s="124"/>
      <c r="AK55" s="124"/>
      <c r="AL55" s="124"/>
      <c r="AM55" s="124"/>
      <c r="AN55" s="120" t="s">
        <v>352</v>
      </c>
      <c r="AO55" s="124"/>
      <c r="AP55" s="99"/>
      <c r="AQ55" s="124" t="s">
        <v>352</v>
      </c>
      <c r="AR55" s="124"/>
      <c r="AS55" s="124"/>
      <c r="AT55" s="124"/>
      <c r="AU55" s="124"/>
      <c r="AV55" s="124"/>
      <c r="AW55" s="120">
        <v>0</v>
      </c>
      <c r="AX55" s="124"/>
      <c r="AY55" s="99"/>
      <c r="AZ55" s="189"/>
      <c r="BA55" s="189"/>
      <c r="BB55" s="189"/>
      <c r="BC55" s="189"/>
      <c r="BD55" s="189"/>
      <c r="BE55" s="189"/>
      <c r="BF55" s="190"/>
      <c r="BG55" s="189"/>
      <c r="BH55" s="191"/>
      <c r="BI55" s="124"/>
      <c r="BJ55" s="124"/>
      <c r="BK55" s="124"/>
      <c r="BL55" s="124"/>
      <c r="BM55" s="124"/>
      <c r="BN55" s="124"/>
      <c r="BO55" s="120">
        <f t="shared" si="24"/>
        <v>0</v>
      </c>
      <c r="BP55" s="124"/>
      <c r="BQ55" s="99"/>
      <c r="BR55" s="124"/>
      <c r="BS55" s="124"/>
      <c r="BT55" s="124"/>
      <c r="BU55" s="124"/>
      <c r="BV55" s="124"/>
      <c r="BW55" s="124"/>
      <c r="BX55" s="120">
        <f t="shared" si="25"/>
        <v>0</v>
      </c>
      <c r="BY55" s="124"/>
      <c r="BZ55" s="99"/>
    </row>
    <row r="56" spans="1:78" x14ac:dyDescent="0.3">
      <c r="A56" s="21" t="s">
        <v>371</v>
      </c>
      <c r="B56" s="21" t="s">
        <v>370</v>
      </c>
      <c r="C56" s="21" t="s">
        <v>122</v>
      </c>
      <c r="D56" s="21" t="s">
        <v>373</v>
      </c>
      <c r="E56" s="22"/>
      <c r="F56" s="78">
        <v>39</v>
      </c>
      <c r="G56" s="119"/>
      <c r="H56" s="120"/>
      <c r="I56" s="120"/>
      <c r="J56" s="120"/>
      <c r="K56" s="120"/>
      <c r="L56" s="120"/>
      <c r="M56" s="120">
        <f>J56+M5867</f>
        <v>0</v>
      </c>
      <c r="N56" s="121"/>
      <c r="O56" s="94"/>
      <c r="P56" s="119">
        <v>0</v>
      </c>
      <c r="Q56" s="120">
        <v>0</v>
      </c>
      <c r="R56" s="120">
        <v>66</v>
      </c>
      <c r="S56" s="120">
        <v>0</v>
      </c>
      <c r="T56" s="120">
        <v>0</v>
      </c>
      <c r="U56" s="120">
        <v>41.65</v>
      </c>
      <c r="V56" s="120">
        <f t="shared" si="20"/>
        <v>0</v>
      </c>
      <c r="W56" s="121" t="s">
        <v>350</v>
      </c>
      <c r="X56" s="94">
        <v>17</v>
      </c>
      <c r="Y56" s="119"/>
      <c r="Z56" s="120"/>
      <c r="AA56" s="120"/>
      <c r="AB56" s="120"/>
      <c r="AC56" s="120"/>
      <c r="AD56" s="120"/>
      <c r="AE56" s="121">
        <f t="shared" si="26"/>
        <v>0</v>
      </c>
      <c r="AF56" s="120"/>
      <c r="AG56" s="94"/>
      <c r="AH56" s="120"/>
      <c r="AI56" s="120"/>
      <c r="AJ56" s="120"/>
      <c r="AK56" s="120"/>
      <c r="AL56" s="120"/>
      <c r="AM56" s="120"/>
      <c r="AN56" s="120">
        <f>AH56+AI56</f>
        <v>0</v>
      </c>
      <c r="AO56" s="120"/>
      <c r="AP56" s="94"/>
      <c r="AQ56" s="120">
        <v>0</v>
      </c>
      <c r="AR56" s="120">
        <v>0</v>
      </c>
      <c r="AS56" s="120">
        <v>84.33</v>
      </c>
      <c r="AT56" s="120">
        <v>0</v>
      </c>
      <c r="AU56" s="120">
        <v>0</v>
      </c>
      <c r="AV56" s="120">
        <v>46.94</v>
      </c>
      <c r="AW56" s="120">
        <f t="shared" si="22"/>
        <v>0</v>
      </c>
      <c r="AX56" s="120" t="s">
        <v>348</v>
      </c>
      <c r="AY56" s="94">
        <v>19</v>
      </c>
      <c r="AZ56" s="182">
        <v>0</v>
      </c>
      <c r="BA56" s="182">
        <v>0</v>
      </c>
      <c r="BB56" s="182">
        <v>68.81</v>
      </c>
      <c r="BC56" s="182"/>
      <c r="BD56" s="182"/>
      <c r="BE56" s="182"/>
      <c r="BF56" s="182">
        <f t="shared" si="23"/>
        <v>0</v>
      </c>
      <c r="BG56" s="182" t="s">
        <v>349</v>
      </c>
      <c r="BH56" s="127">
        <v>18</v>
      </c>
      <c r="BI56" s="120">
        <v>0</v>
      </c>
      <c r="BJ56" s="120">
        <v>0</v>
      </c>
      <c r="BK56" s="120"/>
      <c r="BL56" s="120">
        <v>4</v>
      </c>
      <c r="BM56" s="120">
        <v>0</v>
      </c>
      <c r="BN56" s="120">
        <v>36.17</v>
      </c>
      <c r="BO56" s="120">
        <f t="shared" si="24"/>
        <v>0</v>
      </c>
      <c r="BP56" s="120" t="s">
        <v>349</v>
      </c>
      <c r="BQ56" s="94">
        <v>18</v>
      </c>
      <c r="BR56" s="120">
        <v>0</v>
      </c>
      <c r="BS56" s="120">
        <v>0</v>
      </c>
      <c r="BT56" s="120">
        <v>75.7</v>
      </c>
      <c r="BU56" s="120"/>
      <c r="BV56" s="120"/>
      <c r="BW56" s="120"/>
      <c r="BX56" s="120">
        <f t="shared" si="25"/>
        <v>0</v>
      </c>
      <c r="BY56" s="120" t="s">
        <v>347</v>
      </c>
      <c r="BZ56" s="94">
        <v>20</v>
      </c>
    </row>
    <row r="57" spans="1:78" x14ac:dyDescent="0.3">
      <c r="A57" s="21" t="s">
        <v>210</v>
      </c>
      <c r="B57" s="21" t="s">
        <v>290</v>
      </c>
      <c r="C57" s="22" t="s">
        <v>291</v>
      </c>
      <c r="D57" s="21" t="s">
        <v>292</v>
      </c>
      <c r="E57" s="22"/>
      <c r="F57" s="78">
        <v>0</v>
      </c>
      <c r="G57" s="119"/>
      <c r="H57" s="120"/>
      <c r="I57" s="120"/>
      <c r="J57" s="120"/>
      <c r="K57" s="120"/>
      <c r="L57" s="120"/>
      <c r="M57" s="120">
        <f>J57+M5868</f>
        <v>0</v>
      </c>
      <c r="N57" s="121"/>
      <c r="O57" s="94"/>
      <c r="P57" s="119"/>
      <c r="Q57" s="120"/>
      <c r="R57" s="120"/>
      <c r="S57" s="120"/>
      <c r="T57" s="120"/>
      <c r="U57" s="120"/>
      <c r="V57" s="120">
        <f t="shared" si="20"/>
        <v>0</v>
      </c>
      <c r="W57" s="121"/>
      <c r="X57" s="94"/>
      <c r="Y57" s="119"/>
      <c r="Z57" s="120"/>
      <c r="AA57" s="120"/>
      <c r="AB57" s="120"/>
      <c r="AC57" s="120"/>
      <c r="AD57" s="120"/>
      <c r="AE57" s="120">
        <f>Y57+Z57</f>
        <v>0</v>
      </c>
      <c r="AF57" s="120"/>
      <c r="AG57" s="94"/>
      <c r="AH57" s="120"/>
      <c r="AI57" s="120"/>
      <c r="AJ57" s="120"/>
      <c r="AK57" s="120"/>
      <c r="AL57" s="120"/>
      <c r="AM57" s="120"/>
      <c r="AN57" s="120">
        <f>AH57+AI57</f>
        <v>0</v>
      </c>
      <c r="AO57" s="120"/>
      <c r="AP57" s="94"/>
      <c r="AQ57" s="120"/>
      <c r="AR57" s="120"/>
      <c r="AS57" s="120"/>
      <c r="AT57" s="120"/>
      <c r="AU57" s="120"/>
      <c r="AV57" s="120"/>
      <c r="AW57" s="120">
        <f t="shared" si="22"/>
        <v>0</v>
      </c>
      <c r="AX57" s="120"/>
      <c r="AY57" s="94"/>
      <c r="AZ57" s="120"/>
      <c r="BA57" s="120"/>
      <c r="BB57" s="120"/>
      <c r="BC57" s="120"/>
      <c r="BD57" s="120"/>
      <c r="BE57" s="120"/>
      <c r="BF57" s="120">
        <f t="shared" si="23"/>
        <v>0</v>
      </c>
      <c r="BG57" s="120"/>
      <c r="BH57" s="94"/>
      <c r="BI57" s="120">
        <v>18</v>
      </c>
      <c r="BJ57" s="120"/>
      <c r="BK57" s="120"/>
      <c r="BL57" s="120"/>
      <c r="BM57" s="120"/>
      <c r="BN57" s="120"/>
      <c r="BO57" s="120">
        <f t="shared" si="24"/>
        <v>18</v>
      </c>
      <c r="BP57" s="120"/>
      <c r="BQ57" s="94" t="s">
        <v>411</v>
      </c>
      <c r="BR57" s="120"/>
      <c r="BS57" s="120"/>
      <c r="BT57" s="120"/>
      <c r="BU57" s="120"/>
      <c r="BV57" s="120"/>
      <c r="BW57" s="120"/>
      <c r="BX57" s="120">
        <f t="shared" si="25"/>
        <v>0</v>
      </c>
      <c r="BY57" s="120"/>
      <c r="BZ57" s="94"/>
    </row>
    <row r="58" spans="1:78" x14ac:dyDescent="0.3">
      <c r="A58" s="30"/>
      <c r="B58" s="30"/>
      <c r="C58" s="30"/>
      <c r="D58" s="30"/>
      <c r="E58" s="30"/>
    </row>
    <row r="59" spans="1:78" ht="16.2" thickBot="1" x14ac:dyDescent="0.35">
      <c r="A59" s="30"/>
      <c r="B59" s="30"/>
      <c r="C59" s="30"/>
      <c r="H59" s="131"/>
      <c r="I59" s="131"/>
      <c r="J59" s="131"/>
      <c r="K59" s="131"/>
      <c r="L59" s="131"/>
      <c r="M59" s="131"/>
      <c r="P59" s="131"/>
      <c r="Q59" s="131"/>
      <c r="R59" s="131"/>
      <c r="S59" s="131"/>
      <c r="T59" s="131"/>
      <c r="U59" s="131"/>
      <c r="V59" s="131"/>
      <c r="Y59" s="131"/>
      <c r="Z59" s="131"/>
      <c r="AA59" s="131"/>
      <c r="AB59" s="131"/>
      <c r="AC59" s="131"/>
      <c r="AD59" s="131"/>
      <c r="AE59" s="131"/>
      <c r="AH59" s="131"/>
      <c r="AI59" s="131"/>
      <c r="AJ59" s="131"/>
      <c r="AK59" s="131"/>
      <c r="AL59" s="131"/>
      <c r="AM59" s="131"/>
      <c r="AN59" s="131"/>
      <c r="AQ59" s="131"/>
      <c r="AR59" s="131"/>
      <c r="AS59" s="131"/>
      <c r="AT59" s="131"/>
      <c r="AU59" s="131"/>
      <c r="AV59" s="131"/>
      <c r="AW59" s="131"/>
      <c r="AZ59" s="131"/>
      <c r="BA59" s="131"/>
      <c r="BB59" s="131"/>
      <c r="BC59" s="131"/>
      <c r="BD59" s="131"/>
      <c r="BE59" s="131"/>
      <c r="BF59" s="131"/>
      <c r="BI59" s="131"/>
      <c r="BJ59" s="131"/>
      <c r="BK59" s="131"/>
      <c r="BL59" s="131"/>
      <c r="BM59" s="131"/>
      <c r="BN59" s="131"/>
      <c r="BO59" s="131"/>
      <c r="BR59" s="131"/>
      <c r="BS59" s="131"/>
      <c r="BT59" s="131"/>
      <c r="BU59" s="131"/>
      <c r="BV59" s="131"/>
      <c r="BW59" s="131"/>
      <c r="BX59" s="131"/>
    </row>
    <row r="60" spans="1:78" s="15" customFormat="1" ht="62.4" x14ac:dyDescent="0.3">
      <c r="A60" s="367" t="s">
        <v>18</v>
      </c>
      <c r="B60" s="368"/>
      <c r="C60" s="368"/>
      <c r="D60" s="368"/>
      <c r="E60" s="369"/>
      <c r="F60" s="96" t="s">
        <v>4</v>
      </c>
      <c r="G60" s="112" t="s">
        <v>5</v>
      </c>
      <c r="H60" s="102" t="s">
        <v>6</v>
      </c>
      <c r="I60" s="102" t="s">
        <v>7</v>
      </c>
      <c r="J60" s="36" t="s">
        <v>365</v>
      </c>
      <c r="K60" s="102" t="s">
        <v>6</v>
      </c>
      <c r="L60" s="102" t="s">
        <v>7</v>
      </c>
      <c r="M60" s="36" t="s">
        <v>8</v>
      </c>
      <c r="N60" s="98" t="s">
        <v>316</v>
      </c>
      <c r="O60" s="10" t="s">
        <v>9</v>
      </c>
      <c r="P60" s="101" t="s">
        <v>5</v>
      </c>
      <c r="Q60" s="102" t="s">
        <v>6</v>
      </c>
      <c r="R60" s="102" t="s">
        <v>7</v>
      </c>
      <c r="S60" s="103" t="s">
        <v>365</v>
      </c>
      <c r="T60" s="102" t="s">
        <v>6</v>
      </c>
      <c r="U60" s="102" t="s">
        <v>7</v>
      </c>
      <c r="V60" s="36" t="s">
        <v>8</v>
      </c>
      <c r="W60" s="98" t="s">
        <v>316</v>
      </c>
      <c r="X60" s="10" t="s">
        <v>9</v>
      </c>
      <c r="Y60" s="101" t="s">
        <v>346</v>
      </c>
      <c r="Z60" s="102" t="s">
        <v>6</v>
      </c>
      <c r="AA60" s="36" t="s">
        <v>7</v>
      </c>
      <c r="AB60" s="103" t="s">
        <v>365</v>
      </c>
      <c r="AC60" s="102" t="s">
        <v>6</v>
      </c>
      <c r="AD60" s="102" t="s">
        <v>7</v>
      </c>
      <c r="AE60" s="36" t="s">
        <v>8</v>
      </c>
      <c r="AF60" s="98" t="s">
        <v>316</v>
      </c>
      <c r="AG60" s="10" t="s">
        <v>9</v>
      </c>
      <c r="AH60" s="101" t="s">
        <v>5</v>
      </c>
      <c r="AI60" s="102" t="s">
        <v>6</v>
      </c>
      <c r="AJ60" s="36" t="s">
        <v>7</v>
      </c>
      <c r="AK60" s="103" t="s">
        <v>365</v>
      </c>
      <c r="AL60" s="102" t="s">
        <v>6</v>
      </c>
      <c r="AM60" s="102" t="s">
        <v>7</v>
      </c>
      <c r="AN60" s="36" t="s">
        <v>8</v>
      </c>
      <c r="AO60" s="98" t="s">
        <v>316</v>
      </c>
      <c r="AP60" s="10" t="s">
        <v>9</v>
      </c>
      <c r="AQ60" s="101" t="s">
        <v>5</v>
      </c>
      <c r="AR60" s="102" t="s">
        <v>6</v>
      </c>
      <c r="AS60" s="36" t="s">
        <v>7</v>
      </c>
      <c r="AT60" s="103" t="s">
        <v>365</v>
      </c>
      <c r="AU60" s="102" t="s">
        <v>6</v>
      </c>
      <c r="AV60" s="102" t="s">
        <v>7</v>
      </c>
      <c r="AW60" s="36" t="s">
        <v>8</v>
      </c>
      <c r="AX60" s="98" t="s">
        <v>316</v>
      </c>
      <c r="AY60" s="10" t="s">
        <v>9</v>
      </c>
      <c r="AZ60" s="101" t="s">
        <v>5</v>
      </c>
      <c r="BA60" s="102" t="s">
        <v>6</v>
      </c>
      <c r="BB60" s="36" t="s">
        <v>7</v>
      </c>
      <c r="BC60" s="103" t="s">
        <v>365</v>
      </c>
      <c r="BD60" s="102" t="s">
        <v>6</v>
      </c>
      <c r="BE60" s="102" t="s">
        <v>7</v>
      </c>
      <c r="BF60" s="36" t="s">
        <v>8</v>
      </c>
      <c r="BG60" s="98" t="s">
        <v>316</v>
      </c>
      <c r="BH60" s="10" t="s">
        <v>9</v>
      </c>
      <c r="BI60" s="101" t="s">
        <v>5</v>
      </c>
      <c r="BJ60" s="102" t="s">
        <v>6</v>
      </c>
      <c r="BK60" s="36" t="s">
        <v>7</v>
      </c>
      <c r="BL60" s="103" t="s">
        <v>365</v>
      </c>
      <c r="BM60" s="102" t="s">
        <v>6</v>
      </c>
      <c r="BN60" s="102" t="s">
        <v>7</v>
      </c>
      <c r="BO60" s="36" t="s">
        <v>8</v>
      </c>
      <c r="BP60" s="98" t="s">
        <v>316</v>
      </c>
      <c r="BQ60" s="10" t="s">
        <v>9</v>
      </c>
      <c r="BR60" s="101" t="s">
        <v>5</v>
      </c>
      <c r="BS60" s="108" t="s">
        <v>6</v>
      </c>
      <c r="BT60" s="103" t="s">
        <v>7</v>
      </c>
      <c r="BU60" s="103" t="s">
        <v>365</v>
      </c>
      <c r="BV60" s="102" t="s">
        <v>6</v>
      </c>
      <c r="BW60" s="102" t="s">
        <v>10</v>
      </c>
      <c r="BX60" s="102" t="s">
        <v>8</v>
      </c>
      <c r="BY60" s="98" t="s">
        <v>316</v>
      </c>
      <c r="BZ60" s="10" t="s">
        <v>9</v>
      </c>
    </row>
    <row r="61" spans="1:78" x14ac:dyDescent="0.3">
      <c r="A61" s="16" t="s">
        <v>11</v>
      </c>
      <c r="B61" s="16" t="s">
        <v>12</v>
      </c>
      <c r="C61" s="16" t="s">
        <v>13</v>
      </c>
      <c r="D61" s="17" t="s">
        <v>14</v>
      </c>
      <c r="E61" s="17" t="s">
        <v>56</v>
      </c>
      <c r="F61" s="65"/>
      <c r="G61" s="114"/>
      <c r="H61" s="115"/>
      <c r="I61" s="115"/>
      <c r="J61" s="116"/>
      <c r="K61" s="116"/>
      <c r="L61" s="116"/>
      <c r="M61" s="116"/>
      <c r="N61" s="117"/>
      <c r="O61" s="139"/>
      <c r="P61" s="114"/>
      <c r="Q61" s="115"/>
      <c r="R61" s="115"/>
      <c r="S61" s="116"/>
      <c r="T61" s="116"/>
      <c r="U61" s="116"/>
      <c r="V61" s="116"/>
      <c r="W61" s="117"/>
      <c r="X61" s="139"/>
      <c r="Y61" s="114"/>
      <c r="Z61" s="115"/>
      <c r="AA61" s="116"/>
      <c r="AB61" s="116"/>
      <c r="AC61" s="116"/>
      <c r="AD61" s="115"/>
      <c r="AE61" s="116"/>
      <c r="AF61" s="117"/>
      <c r="AG61" s="139"/>
      <c r="AH61" s="114"/>
      <c r="AI61" s="115"/>
      <c r="AJ61" s="116"/>
      <c r="AK61" s="116"/>
      <c r="AL61" s="116"/>
      <c r="AM61" s="115"/>
      <c r="AN61" s="116"/>
      <c r="AO61" s="117"/>
      <c r="AP61" s="139"/>
      <c r="AQ61" s="114"/>
      <c r="AR61" s="115"/>
      <c r="AS61" s="116"/>
      <c r="AT61" s="116"/>
      <c r="AU61" s="116"/>
      <c r="AV61" s="115"/>
      <c r="AW61" s="116"/>
      <c r="AX61" s="117"/>
      <c r="AY61" s="139"/>
      <c r="AZ61" s="114"/>
      <c r="BA61" s="115"/>
      <c r="BB61" s="116"/>
      <c r="BC61" s="116"/>
      <c r="BD61" s="116"/>
      <c r="BE61" s="115"/>
      <c r="BF61" s="116"/>
      <c r="BG61" s="117"/>
      <c r="BH61" s="139"/>
      <c r="BI61" s="114"/>
      <c r="BJ61" s="115"/>
      <c r="BK61" s="116"/>
      <c r="BL61" s="116"/>
      <c r="BM61" s="116"/>
      <c r="BN61" s="115"/>
      <c r="BO61" s="116"/>
      <c r="BP61" s="117"/>
      <c r="BQ61" s="139"/>
      <c r="BR61" s="114"/>
      <c r="BS61" s="114"/>
      <c r="BT61" s="326"/>
      <c r="BU61" s="116"/>
      <c r="BV61" s="116"/>
      <c r="BW61" s="115"/>
      <c r="BX61" s="116"/>
      <c r="BY61" s="117"/>
      <c r="BZ61" s="139"/>
    </row>
    <row r="62" spans="1:78" x14ac:dyDescent="0.3">
      <c r="A62" s="21" t="s">
        <v>214</v>
      </c>
      <c r="B62" s="21" t="s">
        <v>215</v>
      </c>
      <c r="C62" s="22" t="s">
        <v>216</v>
      </c>
      <c r="D62" s="21" t="s">
        <v>217</v>
      </c>
      <c r="E62" s="22"/>
      <c r="F62" s="78">
        <v>40</v>
      </c>
      <c r="G62" s="119">
        <v>0</v>
      </c>
      <c r="H62" s="120">
        <v>0</v>
      </c>
      <c r="I62" s="120">
        <v>84.28</v>
      </c>
      <c r="J62" s="121">
        <v>0</v>
      </c>
      <c r="K62" s="121">
        <v>0</v>
      </c>
      <c r="L62" s="121">
        <v>40.74</v>
      </c>
      <c r="M62" s="121">
        <f t="shared" ref="M62:M68" si="31">G62+H62</f>
        <v>0</v>
      </c>
      <c r="N62" s="122" t="s">
        <v>347</v>
      </c>
      <c r="O62" s="99">
        <v>20</v>
      </c>
      <c r="P62" s="119">
        <v>4</v>
      </c>
      <c r="Q62" s="120">
        <v>0</v>
      </c>
      <c r="R62" s="120">
        <v>59</v>
      </c>
      <c r="S62" s="121"/>
      <c r="T62" s="121"/>
      <c r="U62" s="121"/>
      <c r="V62" s="121">
        <f>P62+Q62</f>
        <v>4</v>
      </c>
      <c r="W62" s="122" t="s">
        <v>349</v>
      </c>
      <c r="X62" s="99">
        <v>18</v>
      </c>
      <c r="Y62" s="119">
        <v>0</v>
      </c>
      <c r="Z62" s="120">
        <v>0</v>
      </c>
      <c r="AA62" s="121">
        <v>38.78</v>
      </c>
      <c r="AB62" s="121">
        <v>4</v>
      </c>
      <c r="AC62" s="121">
        <v>0</v>
      </c>
      <c r="AD62" s="120">
        <v>29.4</v>
      </c>
      <c r="AE62" s="121">
        <f>Y62+Z62+AB62+AC62</f>
        <v>4</v>
      </c>
      <c r="AF62" s="122" t="s">
        <v>349</v>
      </c>
      <c r="AG62" s="99">
        <v>18</v>
      </c>
      <c r="AH62" s="119">
        <v>0</v>
      </c>
      <c r="AI62" s="120">
        <v>0</v>
      </c>
      <c r="AJ62" s="121"/>
      <c r="AK62" s="121">
        <v>0</v>
      </c>
      <c r="AL62" s="121">
        <v>0</v>
      </c>
      <c r="AM62" s="120">
        <v>34.18</v>
      </c>
      <c r="AN62" s="121">
        <f t="shared" ref="AN62:AN69" si="32">AH62+AI62</f>
        <v>0</v>
      </c>
      <c r="AO62" s="122" t="s">
        <v>348</v>
      </c>
      <c r="AP62" s="99">
        <v>19</v>
      </c>
      <c r="AQ62" s="119">
        <v>0</v>
      </c>
      <c r="AR62" s="120">
        <v>0</v>
      </c>
      <c r="AS62" s="121">
        <v>74.31</v>
      </c>
      <c r="AT62" s="121"/>
      <c r="AU62" s="121"/>
      <c r="AV62" s="120"/>
      <c r="AW62" s="121">
        <f t="shared" ref="AW62:AW69" si="33">AQ62+AR62</f>
        <v>0</v>
      </c>
      <c r="AX62" s="122" t="s">
        <v>347</v>
      </c>
      <c r="AY62" s="99">
        <v>20</v>
      </c>
      <c r="AZ62" s="119">
        <v>0</v>
      </c>
      <c r="BA62" s="120">
        <v>0</v>
      </c>
      <c r="BB62" s="121">
        <v>66.13</v>
      </c>
      <c r="BC62" s="121">
        <v>4</v>
      </c>
      <c r="BD62" s="121">
        <v>0</v>
      </c>
      <c r="BE62" s="120">
        <v>43.47</v>
      </c>
      <c r="BF62" s="121">
        <v>4</v>
      </c>
      <c r="BG62" s="122" t="s">
        <v>347</v>
      </c>
      <c r="BH62" s="99">
        <v>20</v>
      </c>
      <c r="BI62" s="119">
        <v>0</v>
      </c>
      <c r="BJ62" s="120">
        <v>0</v>
      </c>
      <c r="BK62" s="121">
        <v>58.53</v>
      </c>
      <c r="BL62" s="121">
        <v>0</v>
      </c>
      <c r="BM62" s="121">
        <v>0</v>
      </c>
      <c r="BN62" s="120">
        <v>46.72</v>
      </c>
      <c r="BO62" s="121">
        <v>0</v>
      </c>
      <c r="BP62" s="122" t="s">
        <v>348</v>
      </c>
      <c r="BQ62" s="99">
        <v>19</v>
      </c>
      <c r="BR62" s="119">
        <v>0</v>
      </c>
      <c r="BS62" s="119">
        <v>0</v>
      </c>
      <c r="BT62" s="143">
        <v>75.790000000000006</v>
      </c>
      <c r="BU62" s="121"/>
      <c r="BV62" s="121"/>
      <c r="BW62" s="120"/>
      <c r="BX62" s="121">
        <f>BR62+BS62</f>
        <v>0</v>
      </c>
      <c r="BY62" s="122" t="s">
        <v>347</v>
      </c>
      <c r="BZ62" s="99">
        <v>20</v>
      </c>
    </row>
    <row r="63" spans="1:78" x14ac:dyDescent="0.3">
      <c r="A63" s="21" t="s">
        <v>214</v>
      </c>
      <c r="B63" s="21" t="s">
        <v>215</v>
      </c>
      <c r="C63" s="21" t="s">
        <v>216</v>
      </c>
      <c r="D63" s="22" t="s">
        <v>218</v>
      </c>
      <c r="E63" s="22"/>
      <c r="F63" s="78">
        <v>40</v>
      </c>
      <c r="G63" s="119">
        <v>4</v>
      </c>
      <c r="H63" s="120">
        <v>0</v>
      </c>
      <c r="I63" s="120">
        <v>89.36</v>
      </c>
      <c r="J63" s="121"/>
      <c r="K63" s="121"/>
      <c r="L63" s="121"/>
      <c r="M63" s="121">
        <f t="shared" si="31"/>
        <v>4</v>
      </c>
      <c r="N63" s="122" t="s">
        <v>349</v>
      </c>
      <c r="O63" s="99">
        <v>18</v>
      </c>
      <c r="P63" s="119">
        <v>8</v>
      </c>
      <c r="Q63" s="120">
        <v>0</v>
      </c>
      <c r="R63" s="120">
        <v>63</v>
      </c>
      <c r="S63" s="121"/>
      <c r="T63" s="121"/>
      <c r="U63" s="121"/>
      <c r="V63" s="121">
        <f>P63+Q63</f>
        <v>8</v>
      </c>
      <c r="W63" s="122" t="s">
        <v>350</v>
      </c>
      <c r="X63" s="99">
        <v>17</v>
      </c>
      <c r="Y63" s="119">
        <v>0</v>
      </c>
      <c r="Z63" s="120">
        <v>0</v>
      </c>
      <c r="AA63" s="121">
        <v>41.21</v>
      </c>
      <c r="AB63" s="121">
        <v>0</v>
      </c>
      <c r="AC63" s="121">
        <v>0</v>
      </c>
      <c r="AD63" s="120">
        <v>33.479999999999997</v>
      </c>
      <c r="AE63" s="121">
        <f t="shared" ref="AE63:AE70" si="34">Y63+Z63+AB63+AC63</f>
        <v>0</v>
      </c>
      <c r="AF63" s="122" t="s">
        <v>347</v>
      </c>
      <c r="AG63" s="99">
        <v>20</v>
      </c>
      <c r="AH63" s="119">
        <v>0</v>
      </c>
      <c r="AI63" s="120">
        <v>0</v>
      </c>
      <c r="AJ63" s="121"/>
      <c r="AK63" s="121">
        <v>0</v>
      </c>
      <c r="AL63" s="121"/>
      <c r="AM63" s="120">
        <v>53.45</v>
      </c>
      <c r="AN63" s="121">
        <f t="shared" si="32"/>
        <v>0</v>
      </c>
      <c r="AO63" s="122" t="s">
        <v>347</v>
      </c>
      <c r="AP63" s="99">
        <v>20</v>
      </c>
      <c r="AQ63" s="119"/>
      <c r="AR63" s="120"/>
      <c r="AS63" s="121"/>
      <c r="AT63" s="121"/>
      <c r="AU63" s="121"/>
      <c r="AV63" s="120"/>
      <c r="AW63" s="121">
        <f t="shared" si="33"/>
        <v>0</v>
      </c>
      <c r="AX63" s="122"/>
      <c r="AY63" s="99"/>
      <c r="BB63" s="121"/>
      <c r="BC63" s="121"/>
      <c r="BD63" s="121"/>
      <c r="BE63" s="120"/>
      <c r="BF63" s="121">
        <f>AZ62+BA62</f>
        <v>0</v>
      </c>
      <c r="BG63" s="122"/>
      <c r="BH63" s="99"/>
      <c r="BI63" s="119"/>
      <c r="BJ63" s="120"/>
      <c r="BK63" s="121"/>
      <c r="BL63" s="121"/>
      <c r="BM63" s="121"/>
      <c r="BN63" s="120"/>
      <c r="BO63" s="121">
        <f>BI63+BJ63</f>
        <v>0</v>
      </c>
      <c r="BP63" s="122"/>
      <c r="BQ63" s="99"/>
      <c r="BR63" s="119"/>
      <c r="BS63" s="119"/>
      <c r="BT63" s="143"/>
      <c r="BU63" s="121"/>
      <c r="BV63" s="121"/>
      <c r="BW63" s="120"/>
      <c r="BX63" s="121">
        <f>BR63+BS63</f>
        <v>0</v>
      </c>
      <c r="BY63" s="122"/>
      <c r="BZ63" s="99"/>
    </row>
    <row r="64" spans="1:78" x14ac:dyDescent="0.3">
      <c r="A64" s="21" t="s">
        <v>261</v>
      </c>
      <c r="B64" s="21" t="s">
        <v>262</v>
      </c>
      <c r="C64" s="21" t="s">
        <v>82</v>
      </c>
      <c r="D64" s="22" t="s">
        <v>263</v>
      </c>
      <c r="E64" s="22"/>
      <c r="F64" s="78">
        <v>36</v>
      </c>
      <c r="G64" s="119">
        <v>4</v>
      </c>
      <c r="H64" s="120">
        <v>0</v>
      </c>
      <c r="I64" s="120">
        <v>101.41</v>
      </c>
      <c r="J64" s="121"/>
      <c r="K64" s="121"/>
      <c r="L64" s="121"/>
      <c r="M64" s="121">
        <f t="shared" si="31"/>
        <v>4</v>
      </c>
      <c r="N64" s="122" t="s">
        <v>351</v>
      </c>
      <c r="O64" s="99">
        <v>16</v>
      </c>
      <c r="P64" s="119"/>
      <c r="Q64" s="120"/>
      <c r="R64" s="120"/>
      <c r="S64" s="121"/>
      <c r="T64" s="121"/>
      <c r="U64" s="121"/>
      <c r="V64" s="121">
        <f t="shared" ref="V64:V69" si="35">P64+Q64</f>
        <v>0</v>
      </c>
      <c r="W64" s="122"/>
      <c r="X64" s="99"/>
      <c r="Y64" s="119">
        <v>12</v>
      </c>
      <c r="Z64" s="120">
        <v>0</v>
      </c>
      <c r="AA64" s="121">
        <v>53.83</v>
      </c>
      <c r="AB64" s="121">
        <v>4</v>
      </c>
      <c r="AC64" s="121">
        <v>0</v>
      </c>
      <c r="AD64" s="120">
        <v>40.840000000000003</v>
      </c>
      <c r="AE64" s="121">
        <f t="shared" si="34"/>
        <v>16</v>
      </c>
      <c r="AF64" s="122"/>
      <c r="AG64" s="99" t="s">
        <v>411</v>
      </c>
      <c r="AH64" s="119">
        <v>0</v>
      </c>
      <c r="AI64" s="120">
        <v>0</v>
      </c>
      <c r="AJ64" s="121"/>
      <c r="AK64" s="121">
        <v>12</v>
      </c>
      <c r="AL64" s="121">
        <v>0</v>
      </c>
      <c r="AM64" s="120">
        <v>35.619999999999997</v>
      </c>
      <c r="AN64" s="121">
        <f t="shared" si="32"/>
        <v>0</v>
      </c>
      <c r="AO64" s="122" t="s">
        <v>349</v>
      </c>
      <c r="AP64" s="99">
        <v>18</v>
      </c>
      <c r="AQ64" s="119"/>
      <c r="AR64" s="120"/>
      <c r="AS64" s="121"/>
      <c r="AT64" s="121"/>
      <c r="AU64" s="121"/>
      <c r="AV64" s="120"/>
      <c r="AW64" s="121">
        <f t="shared" si="33"/>
        <v>0</v>
      </c>
      <c r="AX64" s="122"/>
      <c r="AY64" s="99"/>
      <c r="AZ64" s="119"/>
      <c r="BA64" s="120"/>
      <c r="BB64" s="121"/>
      <c r="BC64" s="121"/>
      <c r="BD64" s="121"/>
      <c r="BE64" s="120"/>
      <c r="BF64" s="121">
        <f t="shared" ref="BF64:BF68" si="36">AZ64+BA64</f>
        <v>0</v>
      </c>
      <c r="BG64" s="122"/>
      <c r="BH64" s="99"/>
      <c r="BI64" s="119">
        <v>8</v>
      </c>
      <c r="BJ64" s="120">
        <v>0</v>
      </c>
      <c r="BK64" s="121">
        <v>65.89</v>
      </c>
      <c r="BL64" s="121"/>
      <c r="BM64" s="121"/>
      <c r="BN64" s="120"/>
      <c r="BO64" s="121">
        <f t="shared" ref="BO64:BO69" si="37">BI64+BJ64</f>
        <v>8</v>
      </c>
      <c r="BP64" s="122" t="s">
        <v>351</v>
      </c>
      <c r="BQ64" s="99">
        <v>16</v>
      </c>
      <c r="BR64" s="119">
        <v>4</v>
      </c>
      <c r="BS64" s="119">
        <v>0</v>
      </c>
      <c r="BT64" s="143">
        <v>83.17</v>
      </c>
      <c r="BU64" s="121"/>
      <c r="BV64" s="121"/>
      <c r="BW64" s="120"/>
      <c r="BX64" s="121">
        <f t="shared" ref="BX64:BX69" si="38">BR64+BS64</f>
        <v>4</v>
      </c>
      <c r="BY64" s="122" t="s">
        <v>349</v>
      </c>
      <c r="BZ64" s="99">
        <v>18</v>
      </c>
    </row>
    <row r="65" spans="1:78" x14ac:dyDescent="0.3">
      <c r="A65" s="21" t="s">
        <v>73</v>
      </c>
      <c r="B65" s="21" t="s">
        <v>246</v>
      </c>
      <c r="C65" s="21" t="s">
        <v>206</v>
      </c>
      <c r="D65" s="22" t="s">
        <v>274</v>
      </c>
      <c r="E65" s="21"/>
      <c r="F65" s="78">
        <f>O65+X65+AG65+AP65+AY65+BH65+BQ65+BZ65</f>
        <v>0</v>
      </c>
      <c r="G65" s="120"/>
      <c r="H65" s="120"/>
      <c r="I65" s="120"/>
      <c r="J65" s="121"/>
      <c r="K65" s="121"/>
      <c r="L65" s="121"/>
      <c r="M65" s="121">
        <f t="shared" si="31"/>
        <v>0</v>
      </c>
      <c r="N65" s="122"/>
      <c r="O65" s="99"/>
      <c r="P65" s="120"/>
      <c r="Q65" s="120"/>
      <c r="R65" s="120"/>
      <c r="S65" s="121"/>
      <c r="T65" s="121"/>
      <c r="U65" s="121"/>
      <c r="V65" s="121">
        <f t="shared" si="35"/>
        <v>0</v>
      </c>
      <c r="W65" s="122"/>
      <c r="X65" s="99"/>
      <c r="Y65" s="120"/>
      <c r="Z65" s="120"/>
      <c r="AA65" s="121"/>
      <c r="AB65" s="121"/>
      <c r="AC65" s="121"/>
      <c r="AD65" s="120"/>
      <c r="AE65" s="121">
        <f t="shared" si="34"/>
        <v>0</v>
      </c>
      <c r="AF65" s="122"/>
      <c r="AG65" s="99"/>
      <c r="AH65" s="120"/>
      <c r="AI65" s="120"/>
      <c r="AJ65" s="121"/>
      <c r="AK65" s="121"/>
      <c r="AL65" s="121"/>
      <c r="AM65" s="120"/>
      <c r="AN65" s="121">
        <f t="shared" si="32"/>
        <v>0</v>
      </c>
      <c r="AO65" s="122"/>
      <c r="AP65" s="99"/>
      <c r="AQ65" s="120"/>
      <c r="AR65" s="120"/>
      <c r="AS65" s="121"/>
      <c r="AT65" s="121"/>
      <c r="AU65" s="121"/>
      <c r="AV65" s="120"/>
      <c r="AW65" s="121">
        <f t="shared" si="33"/>
        <v>0</v>
      </c>
      <c r="AX65" s="122"/>
      <c r="AY65" s="99"/>
      <c r="AZ65" s="120"/>
      <c r="BA65" s="120"/>
      <c r="BB65" s="121"/>
      <c r="BC65" s="121"/>
      <c r="BD65" s="121"/>
      <c r="BE65" s="120"/>
      <c r="BF65" s="121">
        <f t="shared" si="36"/>
        <v>0</v>
      </c>
      <c r="BG65" s="122"/>
      <c r="BH65" s="99"/>
      <c r="BI65" s="120"/>
      <c r="BJ65" s="120"/>
      <c r="BK65" s="121"/>
      <c r="BL65" s="121"/>
      <c r="BM65" s="121"/>
      <c r="BN65" s="120"/>
      <c r="BO65" s="121">
        <f t="shared" si="37"/>
        <v>0</v>
      </c>
      <c r="BP65" s="122"/>
      <c r="BQ65" s="99"/>
      <c r="BR65" s="120"/>
      <c r="BS65" s="120"/>
      <c r="BT65" s="121"/>
      <c r="BU65" s="121"/>
      <c r="BV65" s="121"/>
      <c r="BW65" s="120"/>
      <c r="BX65" s="121">
        <f t="shared" si="38"/>
        <v>0</v>
      </c>
      <c r="BY65" s="122"/>
      <c r="BZ65" s="99"/>
    </row>
    <row r="66" spans="1:78" x14ac:dyDescent="0.3">
      <c r="A66" s="21" t="s">
        <v>73</v>
      </c>
      <c r="B66" s="21" t="s">
        <v>246</v>
      </c>
      <c r="C66" s="21" t="s">
        <v>206</v>
      </c>
      <c r="D66" s="22" t="s">
        <v>303</v>
      </c>
      <c r="E66" s="21"/>
      <c r="F66" s="78">
        <f>O66+X66+AG66+AP66+AY66+BH66+BQ66+BZ66</f>
        <v>0</v>
      </c>
      <c r="G66" s="120"/>
      <c r="H66" s="120"/>
      <c r="I66" s="120"/>
      <c r="J66" s="121"/>
      <c r="K66" s="121"/>
      <c r="L66" s="121"/>
      <c r="M66" s="121">
        <f t="shared" si="31"/>
        <v>0</v>
      </c>
      <c r="N66" s="122"/>
      <c r="O66" s="99"/>
      <c r="P66" s="120"/>
      <c r="Q66" s="120"/>
      <c r="R66" s="120"/>
      <c r="S66" s="121"/>
      <c r="T66" s="121"/>
      <c r="U66" s="121"/>
      <c r="V66" s="121">
        <f t="shared" si="35"/>
        <v>0</v>
      </c>
      <c r="W66" s="122"/>
      <c r="X66" s="99"/>
      <c r="Y66" s="120"/>
      <c r="Z66" s="120"/>
      <c r="AA66" s="121"/>
      <c r="AB66" s="121"/>
      <c r="AC66" s="121"/>
      <c r="AD66" s="120"/>
      <c r="AE66" s="121">
        <f t="shared" si="34"/>
        <v>0</v>
      </c>
      <c r="AF66" s="122"/>
      <c r="AG66" s="99"/>
      <c r="AH66" s="120"/>
      <c r="AI66" s="120"/>
      <c r="AJ66" s="121"/>
      <c r="AK66" s="121"/>
      <c r="AL66" s="121"/>
      <c r="AM66" s="120"/>
      <c r="AN66" s="121">
        <f t="shared" si="32"/>
        <v>0</v>
      </c>
      <c r="AO66" s="122"/>
      <c r="AP66" s="99"/>
      <c r="AQ66" s="120"/>
      <c r="AR66" s="120"/>
      <c r="AS66" s="121"/>
      <c r="AT66" s="121"/>
      <c r="AU66" s="121"/>
      <c r="AV66" s="120"/>
      <c r="AW66" s="121">
        <f t="shared" si="33"/>
        <v>0</v>
      </c>
      <c r="AX66" s="122"/>
      <c r="AY66" s="99"/>
      <c r="AZ66" s="120"/>
      <c r="BA66" s="120"/>
      <c r="BB66" s="121"/>
      <c r="BC66" s="121"/>
      <c r="BD66" s="121"/>
      <c r="BE66" s="120"/>
      <c r="BF66" s="121">
        <f t="shared" si="36"/>
        <v>0</v>
      </c>
      <c r="BG66" s="122"/>
      <c r="BH66" s="99"/>
      <c r="BI66" s="120"/>
      <c r="BJ66" s="120"/>
      <c r="BK66" s="121"/>
      <c r="BL66" s="121"/>
      <c r="BM66" s="121"/>
      <c r="BN66" s="120"/>
      <c r="BO66" s="121">
        <f t="shared" si="37"/>
        <v>0</v>
      </c>
      <c r="BP66" s="122"/>
      <c r="BQ66" s="99"/>
      <c r="BR66" s="120"/>
      <c r="BS66" s="120"/>
      <c r="BT66" s="121"/>
      <c r="BU66" s="121"/>
      <c r="BV66" s="121"/>
      <c r="BW66" s="120"/>
      <c r="BX66" s="121">
        <f t="shared" si="38"/>
        <v>0</v>
      </c>
      <c r="BY66" s="122"/>
      <c r="BZ66" s="99"/>
    </row>
    <row r="67" spans="1:78" x14ac:dyDescent="0.3">
      <c r="A67" s="21" t="s">
        <v>264</v>
      </c>
      <c r="B67" s="21" t="s">
        <v>265</v>
      </c>
      <c r="C67" s="22" t="s">
        <v>266</v>
      </c>
      <c r="D67" s="21" t="s">
        <v>317</v>
      </c>
      <c r="E67" s="21"/>
      <c r="F67" s="78">
        <v>40</v>
      </c>
      <c r="G67" s="120">
        <v>4</v>
      </c>
      <c r="H67" s="120">
        <v>0</v>
      </c>
      <c r="I67" s="120">
        <v>98.1</v>
      </c>
      <c r="J67" s="121"/>
      <c r="K67" s="121"/>
      <c r="L67" s="121"/>
      <c r="M67" s="121">
        <f t="shared" si="31"/>
        <v>4</v>
      </c>
      <c r="N67" s="122" t="s">
        <v>350</v>
      </c>
      <c r="O67" s="99">
        <v>17</v>
      </c>
      <c r="P67" s="120">
        <v>0</v>
      </c>
      <c r="Q67" s="120">
        <v>0</v>
      </c>
      <c r="R67" s="120">
        <v>67</v>
      </c>
      <c r="S67" s="121">
        <v>0</v>
      </c>
      <c r="T67" s="121">
        <v>0</v>
      </c>
      <c r="U67" s="121">
        <v>46.41</v>
      </c>
      <c r="V67" s="121">
        <f t="shared" si="35"/>
        <v>0</v>
      </c>
      <c r="W67" s="122" t="s">
        <v>347</v>
      </c>
      <c r="X67" s="99">
        <v>20</v>
      </c>
      <c r="Y67" s="120">
        <v>0</v>
      </c>
      <c r="Z67" s="120">
        <v>3</v>
      </c>
      <c r="AA67" s="121">
        <v>56.38</v>
      </c>
      <c r="AB67" s="121">
        <v>8</v>
      </c>
      <c r="AC67" s="121">
        <v>0</v>
      </c>
      <c r="AD67" s="120">
        <v>33.24</v>
      </c>
      <c r="AE67" s="121">
        <f t="shared" si="34"/>
        <v>11</v>
      </c>
      <c r="AF67" s="122"/>
      <c r="AG67" s="99" t="s">
        <v>411</v>
      </c>
      <c r="AH67" s="120">
        <v>8</v>
      </c>
      <c r="AI67" s="120">
        <v>0</v>
      </c>
      <c r="AJ67" s="121"/>
      <c r="AK67" s="121"/>
      <c r="AL67" s="121"/>
      <c r="AM67" s="120"/>
      <c r="AN67" s="121">
        <f t="shared" si="32"/>
        <v>8</v>
      </c>
      <c r="AO67" s="122" t="s">
        <v>350</v>
      </c>
      <c r="AP67" s="99">
        <v>17</v>
      </c>
      <c r="AQ67" s="120">
        <v>0</v>
      </c>
      <c r="AR67" s="120">
        <v>0</v>
      </c>
      <c r="AS67" s="121">
        <v>87.92</v>
      </c>
      <c r="AT67" s="121"/>
      <c r="AU67" s="121"/>
      <c r="AV67" s="120"/>
      <c r="AW67" s="121">
        <f t="shared" si="33"/>
        <v>0</v>
      </c>
      <c r="AX67" s="122" t="s">
        <v>350</v>
      </c>
      <c r="AY67" s="99">
        <v>17</v>
      </c>
      <c r="AZ67" s="120">
        <v>4</v>
      </c>
      <c r="BA67" s="120">
        <v>9</v>
      </c>
      <c r="BB67" s="121">
        <v>95.76</v>
      </c>
      <c r="BC67" s="121"/>
      <c r="BD67" s="121"/>
      <c r="BE67" s="120"/>
      <c r="BF67" s="121">
        <f t="shared" si="36"/>
        <v>13</v>
      </c>
      <c r="BG67" s="122"/>
      <c r="BH67" s="99" t="s">
        <v>411</v>
      </c>
      <c r="BI67" s="120">
        <v>0</v>
      </c>
      <c r="BJ67" s="120">
        <v>0</v>
      </c>
      <c r="BK67" s="121">
        <v>61</v>
      </c>
      <c r="BL67" s="121">
        <v>0</v>
      </c>
      <c r="BM67" s="121">
        <v>0</v>
      </c>
      <c r="BN67" s="120">
        <v>45.89</v>
      </c>
      <c r="BO67" s="121">
        <f t="shared" si="37"/>
        <v>0</v>
      </c>
      <c r="BP67" s="122" t="s">
        <v>347</v>
      </c>
      <c r="BQ67" s="99">
        <v>20</v>
      </c>
      <c r="BR67" s="120">
        <v>4</v>
      </c>
      <c r="BS67" s="120">
        <v>0</v>
      </c>
      <c r="BT67" s="121">
        <v>81.98</v>
      </c>
      <c r="BU67" s="121"/>
      <c r="BV67" s="121"/>
      <c r="BW67" s="120"/>
      <c r="BX67" s="121">
        <f t="shared" si="38"/>
        <v>4</v>
      </c>
      <c r="BY67" s="122" t="s">
        <v>348</v>
      </c>
      <c r="BZ67" s="99">
        <v>19</v>
      </c>
    </row>
    <row r="68" spans="1:78" x14ac:dyDescent="0.3">
      <c r="A68" s="21" t="s">
        <v>340</v>
      </c>
      <c r="B68" s="21" t="s">
        <v>265</v>
      </c>
      <c r="C68" s="22" t="s">
        <v>243</v>
      </c>
      <c r="D68" s="21" t="s">
        <v>341</v>
      </c>
      <c r="E68" s="21"/>
      <c r="F68" s="78">
        <f>O68+X68+AG68+AP68+AY68+BH68+BQ68+BZ68</f>
        <v>0</v>
      </c>
      <c r="G68" s="120"/>
      <c r="H68" s="120"/>
      <c r="I68" s="120"/>
      <c r="J68" s="121"/>
      <c r="K68" s="121"/>
      <c r="L68" s="121"/>
      <c r="M68" s="121">
        <f t="shared" si="31"/>
        <v>0</v>
      </c>
      <c r="N68" s="122"/>
      <c r="O68" s="99"/>
      <c r="P68" s="120"/>
      <c r="Q68" s="120"/>
      <c r="R68" s="120"/>
      <c r="S68" s="121"/>
      <c r="T68" s="121"/>
      <c r="U68" s="121"/>
      <c r="V68" s="121">
        <f t="shared" si="35"/>
        <v>0</v>
      </c>
      <c r="W68" s="122"/>
      <c r="X68" s="99"/>
      <c r="Y68" s="120"/>
      <c r="Z68" s="120"/>
      <c r="AA68" s="121"/>
      <c r="AB68" s="121"/>
      <c r="AC68" s="121"/>
      <c r="AD68" s="120"/>
      <c r="AE68" s="121">
        <f t="shared" si="34"/>
        <v>0</v>
      </c>
      <c r="AF68" s="122"/>
      <c r="AG68" s="99"/>
      <c r="AH68" s="120"/>
      <c r="AI68" s="120"/>
      <c r="AJ68" s="121"/>
      <c r="AK68" s="121"/>
      <c r="AL68" s="121"/>
      <c r="AM68" s="120"/>
      <c r="AN68" s="121">
        <f t="shared" si="32"/>
        <v>0</v>
      </c>
      <c r="AO68" s="122"/>
      <c r="AP68" s="99"/>
      <c r="AQ68" s="120"/>
      <c r="AR68" s="120"/>
      <c r="AS68" s="121"/>
      <c r="AT68" s="121"/>
      <c r="AU68" s="121"/>
      <c r="AV68" s="120"/>
      <c r="AW68" s="121">
        <f t="shared" si="33"/>
        <v>0</v>
      </c>
      <c r="AX68" s="122"/>
      <c r="AY68" s="99"/>
      <c r="AZ68" s="120"/>
      <c r="BA68" s="120"/>
      <c r="BB68" s="121"/>
      <c r="BC68" s="121"/>
      <c r="BD68" s="121"/>
      <c r="BE68" s="120"/>
      <c r="BF68" s="121">
        <f t="shared" si="36"/>
        <v>0</v>
      </c>
      <c r="BG68" s="122"/>
      <c r="BH68" s="99"/>
      <c r="BI68" s="120"/>
      <c r="BJ68" s="120"/>
      <c r="BK68" s="121"/>
      <c r="BL68" s="121"/>
      <c r="BM68" s="121"/>
      <c r="BN68" s="120"/>
      <c r="BO68" s="121">
        <f t="shared" si="37"/>
        <v>0</v>
      </c>
      <c r="BP68" s="122"/>
      <c r="BQ68" s="99"/>
      <c r="BR68" s="120"/>
      <c r="BS68" s="120"/>
      <c r="BT68" s="121"/>
      <c r="BU68" s="121"/>
      <c r="BV68" s="121"/>
      <c r="BW68" s="120"/>
      <c r="BX68" s="121">
        <f t="shared" si="38"/>
        <v>0</v>
      </c>
      <c r="BY68" s="122"/>
      <c r="BZ68" s="99"/>
    </row>
    <row r="69" spans="1:78" x14ac:dyDescent="0.3">
      <c r="A69" s="21" t="s">
        <v>318</v>
      </c>
      <c r="B69" s="21" t="s">
        <v>319</v>
      </c>
      <c r="C69" s="22" t="s">
        <v>243</v>
      </c>
      <c r="D69" s="21" t="s">
        <v>320</v>
      </c>
      <c r="E69" s="24"/>
      <c r="F69" s="79">
        <v>38</v>
      </c>
      <c r="G69" s="124">
        <v>0</v>
      </c>
      <c r="H69" s="124">
        <v>0</v>
      </c>
      <c r="I69" s="124">
        <v>108.56</v>
      </c>
      <c r="J69" s="125">
        <v>4</v>
      </c>
      <c r="K69" s="125">
        <v>0</v>
      </c>
      <c r="L69" s="125">
        <v>43.04</v>
      </c>
      <c r="M69" s="125">
        <f>J69+K69</f>
        <v>4</v>
      </c>
      <c r="N69" s="137" t="s">
        <v>348</v>
      </c>
      <c r="O69" s="99">
        <v>19</v>
      </c>
      <c r="P69" s="124">
        <v>0</v>
      </c>
      <c r="Q69" s="124">
        <v>0</v>
      </c>
      <c r="R69" s="124">
        <v>68</v>
      </c>
      <c r="S69" s="125">
        <v>8</v>
      </c>
      <c r="T69" s="125">
        <v>0</v>
      </c>
      <c r="U69" s="125">
        <v>54.88</v>
      </c>
      <c r="V69" s="125">
        <f t="shared" si="35"/>
        <v>0</v>
      </c>
      <c r="W69" s="137" t="s">
        <v>348</v>
      </c>
      <c r="X69" s="99">
        <v>19</v>
      </c>
      <c r="Y69" s="124">
        <v>0</v>
      </c>
      <c r="Z69" s="124">
        <v>0</v>
      </c>
      <c r="AA69" s="125">
        <v>47.18</v>
      </c>
      <c r="AB69" s="125">
        <v>0</v>
      </c>
      <c r="AC69" s="125">
        <v>0</v>
      </c>
      <c r="AD69" s="124">
        <v>33.58</v>
      </c>
      <c r="AE69" s="121">
        <f t="shared" si="34"/>
        <v>0</v>
      </c>
      <c r="AF69" s="137" t="s">
        <v>348</v>
      </c>
      <c r="AG69" s="99">
        <v>19</v>
      </c>
      <c r="AH69" s="124"/>
      <c r="AI69" s="124"/>
      <c r="AJ69" s="125"/>
      <c r="AK69" s="125"/>
      <c r="AL69" s="125"/>
      <c r="AM69" s="124"/>
      <c r="AN69" s="125">
        <f t="shared" si="32"/>
        <v>0</v>
      </c>
      <c r="AO69" s="137"/>
      <c r="AP69" s="99"/>
      <c r="AQ69" s="124">
        <v>0</v>
      </c>
      <c r="AR69" s="124">
        <v>0</v>
      </c>
      <c r="AS69" s="125">
        <v>83.06</v>
      </c>
      <c r="AT69" s="125"/>
      <c r="AU69" s="125"/>
      <c r="AV69" s="124"/>
      <c r="AW69" s="125">
        <f t="shared" si="33"/>
        <v>0</v>
      </c>
      <c r="AX69" s="137" t="s">
        <v>348</v>
      </c>
      <c r="AY69" s="99">
        <v>19</v>
      </c>
      <c r="AZ69" s="124">
        <v>0</v>
      </c>
      <c r="BA69" s="124">
        <v>0</v>
      </c>
      <c r="BB69" s="125">
        <v>78.77</v>
      </c>
      <c r="BC69" s="125">
        <v>4</v>
      </c>
      <c r="BD69" s="125">
        <v>0</v>
      </c>
      <c r="BE69" s="124">
        <v>43.51</v>
      </c>
      <c r="BF69" s="125">
        <v>4</v>
      </c>
      <c r="BG69" s="137" t="s">
        <v>348</v>
      </c>
      <c r="BH69" s="99">
        <v>19</v>
      </c>
      <c r="BI69" s="124">
        <v>0</v>
      </c>
      <c r="BJ69" s="124">
        <v>0</v>
      </c>
      <c r="BK69" s="125">
        <v>67.849999999999994</v>
      </c>
      <c r="BL69" s="125" t="s">
        <v>367</v>
      </c>
      <c r="BM69" s="125"/>
      <c r="BN69" s="124"/>
      <c r="BO69" s="125">
        <f t="shared" si="37"/>
        <v>0</v>
      </c>
      <c r="BP69" s="137" t="s">
        <v>350</v>
      </c>
      <c r="BQ69" s="99">
        <v>17</v>
      </c>
      <c r="BR69" s="124"/>
      <c r="BS69" s="124"/>
      <c r="BT69" s="125"/>
      <c r="BU69" s="125"/>
      <c r="BV69" s="125"/>
      <c r="BW69" s="124"/>
      <c r="BX69" s="125">
        <f t="shared" si="38"/>
        <v>0</v>
      </c>
      <c r="BY69" s="137"/>
      <c r="BZ69" s="99"/>
    </row>
    <row r="70" spans="1:78" x14ac:dyDescent="0.3">
      <c r="A70" s="21" t="s">
        <v>210</v>
      </c>
      <c r="B70" s="21" t="s">
        <v>290</v>
      </c>
      <c r="C70" s="22" t="s">
        <v>291</v>
      </c>
      <c r="D70" s="24" t="s">
        <v>292</v>
      </c>
      <c r="E70" s="25"/>
      <c r="F70" s="79">
        <f>O70+X70+AG70+AP70+AY70+BH70+BQ70+BZ70</f>
        <v>0</v>
      </c>
      <c r="G70" s="123"/>
      <c r="H70" s="124"/>
      <c r="I70" s="124"/>
      <c r="J70" s="124"/>
      <c r="K70" s="124"/>
      <c r="L70" s="124"/>
      <c r="M70" s="124">
        <f>J70+K70</f>
        <v>0</v>
      </c>
      <c r="N70" s="125"/>
      <c r="O70" s="99"/>
      <c r="P70" s="123"/>
      <c r="Q70" s="124"/>
      <c r="R70" s="124"/>
      <c r="S70" s="124"/>
      <c r="T70" s="124"/>
      <c r="U70" s="124"/>
      <c r="V70" s="124">
        <f>S70+T70</f>
        <v>0</v>
      </c>
      <c r="W70" s="125"/>
      <c r="X70" s="99"/>
      <c r="Y70" s="124"/>
      <c r="Z70" s="124"/>
      <c r="AA70" s="124"/>
      <c r="AB70" s="124"/>
      <c r="AC70" s="124"/>
      <c r="AD70" s="124"/>
      <c r="AE70" s="125">
        <f t="shared" si="34"/>
        <v>0</v>
      </c>
      <c r="AF70" s="125"/>
      <c r="AG70" s="99"/>
      <c r="AH70" s="124"/>
      <c r="AI70" s="124"/>
      <c r="AJ70" s="124"/>
      <c r="AK70" s="124"/>
      <c r="AL70" s="124"/>
      <c r="AM70" s="124"/>
      <c r="AN70" s="124">
        <f>AK70+AL70</f>
        <v>0</v>
      </c>
      <c r="AO70" s="125"/>
      <c r="AP70" s="99"/>
      <c r="AQ70" s="124"/>
      <c r="AR70" s="124"/>
      <c r="AS70" s="124"/>
      <c r="AT70" s="124"/>
      <c r="AU70" s="124"/>
      <c r="AV70" s="124"/>
      <c r="AW70" s="124">
        <f>AT70+AU70</f>
        <v>0</v>
      </c>
      <c r="AX70" s="125"/>
      <c r="AY70" s="99"/>
      <c r="AZ70" s="124"/>
      <c r="BA70" s="124"/>
      <c r="BB70" s="124"/>
      <c r="BC70" s="124"/>
      <c r="BD70" s="124"/>
      <c r="BE70" s="124"/>
      <c r="BF70" s="124">
        <f>BC70+BD70</f>
        <v>0</v>
      </c>
      <c r="BG70" s="125"/>
      <c r="BH70" s="99"/>
      <c r="BI70" s="124"/>
      <c r="BJ70" s="124"/>
      <c r="BK70" s="124"/>
      <c r="BL70" s="124"/>
      <c r="BM70" s="124"/>
      <c r="BN70" s="124"/>
      <c r="BO70" s="124">
        <f>BL70+BM70</f>
        <v>0</v>
      </c>
      <c r="BP70" s="125"/>
      <c r="BQ70" s="99"/>
      <c r="BR70" s="124"/>
      <c r="BS70" s="124"/>
      <c r="BT70" s="124"/>
      <c r="BU70" s="124"/>
      <c r="BV70" s="124"/>
      <c r="BW70" s="124"/>
      <c r="BX70" s="124">
        <f>BU70+BV70</f>
        <v>0</v>
      </c>
      <c r="BY70" s="125"/>
      <c r="BZ70" s="99"/>
    </row>
    <row r="71" spans="1:78" x14ac:dyDescent="0.3">
      <c r="A71" s="21" t="s">
        <v>371</v>
      </c>
      <c r="B71" s="21" t="s">
        <v>370</v>
      </c>
      <c r="C71" s="21" t="s">
        <v>122</v>
      </c>
      <c r="D71" s="21" t="s">
        <v>373</v>
      </c>
      <c r="E71" s="22"/>
      <c r="F71" s="78">
        <v>36</v>
      </c>
      <c r="G71" s="119"/>
      <c r="H71" s="120"/>
      <c r="I71" s="120"/>
      <c r="J71" s="120"/>
      <c r="K71" s="120"/>
      <c r="L71" s="120"/>
      <c r="M71" s="120"/>
      <c r="N71" s="121"/>
      <c r="O71" s="94"/>
      <c r="P71" s="119"/>
      <c r="Q71" s="120"/>
      <c r="R71" s="120"/>
      <c r="S71" s="120"/>
      <c r="T71" s="120"/>
      <c r="U71" s="120"/>
      <c r="V71" s="120"/>
      <c r="W71" s="120"/>
      <c r="X71" s="94"/>
      <c r="Y71" s="120"/>
      <c r="Z71" s="120"/>
      <c r="AA71" s="120"/>
      <c r="AB71" s="120"/>
      <c r="AC71" s="120"/>
      <c r="AD71" s="120"/>
      <c r="AE71" s="120"/>
      <c r="AF71" s="120"/>
      <c r="AG71" s="94"/>
      <c r="AH71" s="120"/>
      <c r="AI71" s="120"/>
      <c r="AJ71" s="120"/>
      <c r="AK71" s="120"/>
      <c r="AL71" s="120"/>
      <c r="AM71" s="120"/>
      <c r="AN71" s="120"/>
      <c r="AO71" s="120"/>
      <c r="AP71" s="94"/>
      <c r="AQ71" s="120">
        <v>0</v>
      </c>
      <c r="AR71" s="120">
        <v>0</v>
      </c>
      <c r="AS71" s="120">
        <v>85.7</v>
      </c>
      <c r="AT71" s="120"/>
      <c r="AU71" s="120"/>
      <c r="AV71" s="120"/>
      <c r="AW71" s="120">
        <v>0</v>
      </c>
      <c r="AX71" s="120" t="s">
        <v>349</v>
      </c>
      <c r="AY71" s="94">
        <v>18</v>
      </c>
      <c r="AZ71" s="120" t="s">
        <v>367</v>
      </c>
      <c r="BA71" s="120"/>
      <c r="BB71" s="120"/>
      <c r="BC71" s="120"/>
      <c r="BD71" s="120"/>
      <c r="BE71" s="120"/>
      <c r="BF71" s="120">
        <v>0</v>
      </c>
      <c r="BG71" s="120"/>
      <c r="BH71" s="94"/>
      <c r="BI71" s="120">
        <v>0</v>
      </c>
      <c r="BJ71" s="120">
        <v>0</v>
      </c>
      <c r="BK71" s="120">
        <v>63.83</v>
      </c>
      <c r="BL71" s="120">
        <v>0</v>
      </c>
      <c r="BM71" s="120">
        <v>0</v>
      </c>
      <c r="BN71" s="120">
        <v>50.49</v>
      </c>
      <c r="BO71" s="120">
        <v>0</v>
      </c>
      <c r="BP71" s="120" t="s">
        <v>349</v>
      </c>
      <c r="BQ71" s="94">
        <v>18</v>
      </c>
      <c r="BR71" s="120">
        <v>8</v>
      </c>
      <c r="BS71" s="120">
        <v>0</v>
      </c>
      <c r="BT71" s="120">
        <v>96.69</v>
      </c>
      <c r="BU71" s="120"/>
      <c r="BV71" s="120"/>
      <c r="BW71" s="120"/>
      <c r="BX71" s="124">
        <f>BU71+BV71</f>
        <v>0</v>
      </c>
      <c r="BY71" s="120" t="s">
        <v>350</v>
      </c>
      <c r="BZ71" s="94">
        <v>17</v>
      </c>
    </row>
    <row r="72" spans="1:78" x14ac:dyDescent="0.3">
      <c r="A72" s="30"/>
      <c r="B72" s="30"/>
      <c r="C72" s="30"/>
      <c r="D72" s="30"/>
      <c r="E72" s="30"/>
    </row>
    <row r="73" spans="1:78" ht="16.2" thickBot="1" x14ac:dyDescent="0.35"/>
    <row r="74" spans="1:78" s="15" customFormat="1" ht="62.4" x14ac:dyDescent="0.3">
      <c r="A74" s="367" t="s">
        <v>423</v>
      </c>
      <c r="B74" s="368"/>
      <c r="C74" s="368"/>
      <c r="D74" s="368"/>
      <c r="E74" s="368"/>
      <c r="F74" s="96" t="s">
        <v>4</v>
      </c>
      <c r="G74" s="107" t="s">
        <v>5</v>
      </c>
      <c r="H74" s="108" t="s">
        <v>6</v>
      </c>
      <c r="I74" s="108" t="s">
        <v>7</v>
      </c>
      <c r="J74" s="103" t="s">
        <v>365</v>
      </c>
      <c r="K74" s="108" t="s">
        <v>6</v>
      </c>
      <c r="L74" s="108" t="s">
        <v>7</v>
      </c>
      <c r="M74" s="103" t="s">
        <v>8</v>
      </c>
      <c r="N74" s="98" t="s">
        <v>316</v>
      </c>
      <c r="O74" s="10" t="s">
        <v>9</v>
      </c>
      <c r="P74" s="107" t="s">
        <v>5</v>
      </c>
      <c r="Q74" s="108" t="s">
        <v>6</v>
      </c>
      <c r="R74" s="108" t="s">
        <v>7</v>
      </c>
      <c r="S74" s="103" t="s">
        <v>365</v>
      </c>
      <c r="T74" s="108" t="s">
        <v>6</v>
      </c>
      <c r="U74" s="108" t="s">
        <v>7</v>
      </c>
      <c r="V74" s="103" t="s">
        <v>8</v>
      </c>
      <c r="W74" s="98" t="s">
        <v>316</v>
      </c>
      <c r="X74" s="10" t="s">
        <v>9</v>
      </c>
      <c r="Y74" s="112" t="s">
        <v>346</v>
      </c>
      <c r="Z74" s="108" t="s">
        <v>6</v>
      </c>
      <c r="AA74" s="103" t="s">
        <v>7</v>
      </c>
      <c r="AB74" s="103" t="s">
        <v>365</v>
      </c>
      <c r="AC74" s="108" t="s">
        <v>6</v>
      </c>
      <c r="AD74" s="108" t="s">
        <v>7</v>
      </c>
      <c r="AE74" s="103" t="s">
        <v>8</v>
      </c>
      <c r="AF74" s="98" t="s">
        <v>316</v>
      </c>
      <c r="AG74" s="10" t="s">
        <v>9</v>
      </c>
      <c r="AH74" s="107" t="s">
        <v>5</v>
      </c>
      <c r="AI74" s="108" t="s">
        <v>6</v>
      </c>
      <c r="AJ74" s="103" t="s">
        <v>7</v>
      </c>
      <c r="AK74" s="103" t="s">
        <v>365</v>
      </c>
      <c r="AL74" s="108" t="s">
        <v>6</v>
      </c>
      <c r="AM74" s="108" t="s">
        <v>7</v>
      </c>
      <c r="AN74" s="103" t="s">
        <v>8</v>
      </c>
      <c r="AO74" s="98" t="s">
        <v>316</v>
      </c>
      <c r="AP74" s="10" t="s">
        <v>9</v>
      </c>
      <c r="AQ74" s="107" t="s">
        <v>5</v>
      </c>
      <c r="AR74" s="108" t="s">
        <v>6</v>
      </c>
      <c r="AS74" s="103" t="s">
        <v>7</v>
      </c>
      <c r="AT74" s="103" t="s">
        <v>365</v>
      </c>
      <c r="AU74" s="108" t="s">
        <v>6</v>
      </c>
      <c r="AV74" s="108" t="s">
        <v>7</v>
      </c>
      <c r="AW74" s="103" t="s">
        <v>8</v>
      </c>
      <c r="AX74" s="98" t="s">
        <v>316</v>
      </c>
      <c r="AY74" s="10" t="s">
        <v>9</v>
      </c>
      <c r="AZ74" s="107" t="s">
        <v>5</v>
      </c>
      <c r="BA74" s="108" t="s">
        <v>6</v>
      </c>
      <c r="BB74" s="103" t="s">
        <v>7</v>
      </c>
      <c r="BC74" s="103" t="s">
        <v>365</v>
      </c>
      <c r="BD74" s="108" t="s">
        <v>6</v>
      </c>
      <c r="BE74" s="108" t="s">
        <v>7</v>
      </c>
      <c r="BF74" s="103" t="s">
        <v>8</v>
      </c>
      <c r="BG74" s="98" t="s">
        <v>316</v>
      </c>
      <c r="BH74" s="10" t="s">
        <v>9</v>
      </c>
      <c r="BI74" s="107" t="s">
        <v>5</v>
      </c>
      <c r="BJ74" s="108" t="s">
        <v>6</v>
      </c>
      <c r="BK74" s="103" t="s">
        <v>7</v>
      </c>
      <c r="BL74" s="103" t="s">
        <v>365</v>
      </c>
      <c r="BM74" s="108" t="s">
        <v>6</v>
      </c>
      <c r="BN74" s="108" t="s">
        <v>7</v>
      </c>
      <c r="BO74" s="103" t="s">
        <v>8</v>
      </c>
      <c r="BP74" s="98" t="s">
        <v>316</v>
      </c>
      <c r="BQ74" s="10" t="s">
        <v>9</v>
      </c>
      <c r="BR74" s="107" t="s">
        <v>5</v>
      </c>
      <c r="BS74" s="108" t="s">
        <v>6</v>
      </c>
      <c r="BT74" s="103" t="s">
        <v>7</v>
      </c>
      <c r="BU74" s="103" t="s">
        <v>365</v>
      </c>
      <c r="BV74" s="108" t="s">
        <v>6</v>
      </c>
      <c r="BW74" s="108" t="s">
        <v>10</v>
      </c>
      <c r="BX74" s="103" t="s">
        <v>8</v>
      </c>
      <c r="BY74" s="98" t="s">
        <v>316</v>
      </c>
      <c r="BZ74" s="10" t="s">
        <v>9</v>
      </c>
    </row>
    <row r="75" spans="1:78" x14ac:dyDescent="0.3">
      <c r="A75" s="16" t="s">
        <v>11</v>
      </c>
      <c r="B75" s="16" t="s">
        <v>12</v>
      </c>
      <c r="C75" s="17" t="s">
        <v>13</v>
      </c>
      <c r="D75" s="17" t="s">
        <v>14</v>
      </c>
      <c r="E75" s="17" t="s">
        <v>56</v>
      </c>
      <c r="F75" s="39"/>
      <c r="G75" s="114"/>
      <c r="H75" s="115"/>
      <c r="I75" s="115"/>
      <c r="J75" s="116"/>
      <c r="K75" s="116"/>
      <c r="L75" s="116"/>
      <c r="M75" s="116"/>
      <c r="N75" s="117"/>
      <c r="O75" s="118"/>
      <c r="P75" s="114"/>
      <c r="Q75" s="115"/>
      <c r="R75" s="115"/>
      <c r="S75" s="116"/>
      <c r="T75" s="116"/>
      <c r="U75" s="116"/>
      <c r="V75" s="116"/>
      <c r="W75" s="117"/>
      <c r="X75" s="118"/>
      <c r="Y75" s="114"/>
      <c r="Z75" s="115"/>
      <c r="AA75" s="116"/>
      <c r="AB75" s="116"/>
      <c r="AC75" s="116"/>
      <c r="AD75" s="115"/>
      <c r="AE75" s="116"/>
      <c r="AF75" s="117"/>
      <c r="AG75" s="118"/>
      <c r="AH75" s="114"/>
      <c r="AI75" s="115"/>
      <c r="AJ75" s="116"/>
      <c r="AK75" s="116"/>
      <c r="AL75" s="116"/>
      <c r="AM75" s="115"/>
      <c r="AN75" s="116"/>
      <c r="AO75" s="117"/>
      <c r="AP75" s="118"/>
      <c r="AQ75" s="328"/>
      <c r="AR75" s="329"/>
      <c r="AS75" s="330"/>
      <c r="AT75" s="330"/>
      <c r="AU75" s="330"/>
      <c r="AV75" s="329"/>
      <c r="AW75" s="330"/>
      <c r="AX75" s="331"/>
      <c r="AY75" s="343"/>
      <c r="AZ75" s="328"/>
      <c r="BA75" s="329"/>
      <c r="BB75" s="330"/>
      <c r="BC75" s="330"/>
      <c r="BD75" s="330"/>
      <c r="BE75" s="329"/>
      <c r="BF75" s="330"/>
      <c r="BG75" s="117"/>
      <c r="BH75" s="118"/>
      <c r="BI75" s="114"/>
      <c r="BJ75" s="115"/>
      <c r="BK75" s="116"/>
      <c r="BL75" s="116"/>
      <c r="BM75" s="116"/>
      <c r="BN75" s="115"/>
      <c r="BO75" s="116"/>
      <c r="BP75" s="117"/>
      <c r="BQ75" s="118"/>
      <c r="BR75" s="114"/>
      <c r="BS75" s="114"/>
      <c r="BT75" s="326"/>
      <c r="BU75" s="116"/>
      <c r="BV75" s="116"/>
      <c r="BW75" s="115"/>
      <c r="BX75" s="116"/>
      <c r="BY75" s="117"/>
      <c r="BZ75" s="118"/>
    </row>
    <row r="76" spans="1:78" x14ac:dyDescent="0.3">
      <c r="A76" s="21" t="s">
        <v>84</v>
      </c>
      <c r="B76" s="21" t="s">
        <v>85</v>
      </c>
      <c r="C76" s="22" t="s">
        <v>86</v>
      </c>
      <c r="D76" s="21" t="s">
        <v>88</v>
      </c>
      <c r="E76" s="22"/>
      <c r="F76" s="78">
        <f t="shared" ref="F76:F87" si="39">O76+X76+AG76+AP76+AY76+BH76+BQ76+BZ76</f>
        <v>24</v>
      </c>
      <c r="G76" s="119"/>
      <c r="H76" s="120"/>
      <c r="I76" s="120"/>
      <c r="J76" s="121"/>
      <c r="K76" s="121"/>
      <c r="L76" s="121"/>
      <c r="M76" s="121">
        <f t="shared" ref="M76:M95" si="40">J76+K76</f>
        <v>0</v>
      </c>
      <c r="N76" s="122"/>
      <c r="O76" s="94"/>
      <c r="P76" s="119"/>
      <c r="Q76" s="120"/>
      <c r="R76" s="120"/>
      <c r="S76" s="121"/>
      <c r="T76" s="121"/>
      <c r="U76" s="121"/>
      <c r="V76" s="121">
        <f t="shared" ref="V76:V96" si="41">P76+Q76</f>
        <v>0</v>
      </c>
      <c r="W76" s="122"/>
      <c r="X76" s="94"/>
      <c r="Y76" s="119">
        <v>51</v>
      </c>
      <c r="Z76" s="120">
        <v>0</v>
      </c>
      <c r="AA76" s="121">
        <v>96.17</v>
      </c>
      <c r="AB76" s="121">
        <v>4</v>
      </c>
      <c r="AC76" s="121">
        <v>0</v>
      </c>
      <c r="AD76" s="120">
        <v>37.69</v>
      </c>
      <c r="AE76" s="121">
        <f>Y76+Z76+AB76+AC76</f>
        <v>55</v>
      </c>
      <c r="AF76" s="122"/>
      <c r="AG76" s="94"/>
      <c r="AH76" s="119"/>
      <c r="AI76" s="120"/>
      <c r="AJ76" s="121"/>
      <c r="AK76" s="121"/>
      <c r="AL76" s="121"/>
      <c r="AM76" s="120"/>
      <c r="AN76" s="121">
        <f t="shared" ref="AN76:AN98" si="42">AH76+AI76</f>
        <v>0</v>
      </c>
      <c r="AO76" s="122"/>
      <c r="AP76" s="94"/>
      <c r="AQ76" s="332">
        <v>4</v>
      </c>
      <c r="AR76" s="333">
        <v>0</v>
      </c>
      <c r="AS76" s="334">
        <v>76.22</v>
      </c>
      <c r="AT76" s="334"/>
      <c r="AU76" s="334"/>
      <c r="AV76" s="333"/>
      <c r="AW76" s="334">
        <f t="shared" ref="AW76:AW98" si="43">AQ76+AR76</f>
        <v>4</v>
      </c>
      <c r="AX76" s="335" t="s">
        <v>389</v>
      </c>
      <c r="AY76" s="344">
        <v>11</v>
      </c>
      <c r="AZ76" s="336">
        <v>0</v>
      </c>
      <c r="BA76" s="337">
        <v>0</v>
      </c>
      <c r="BB76" s="338">
        <v>82.73</v>
      </c>
      <c r="BC76" s="338"/>
      <c r="BD76" s="338"/>
      <c r="BE76" s="337"/>
      <c r="BF76" s="338">
        <f t="shared" ref="BF76:BF98" si="44">AZ76+BA76</f>
        <v>0</v>
      </c>
      <c r="BG76" s="122" t="s">
        <v>391</v>
      </c>
      <c r="BH76" s="94">
        <v>13</v>
      </c>
      <c r="BI76" s="119"/>
      <c r="BJ76" s="120"/>
      <c r="BK76" s="121"/>
      <c r="BL76" s="121"/>
      <c r="BM76" s="121"/>
      <c r="BN76" s="120"/>
      <c r="BO76" s="121">
        <f t="shared" ref="BO76:BO102" si="45">BI76+BJ76</f>
        <v>0</v>
      </c>
      <c r="BP76" s="122"/>
      <c r="BQ76" s="94"/>
      <c r="BR76" s="119"/>
      <c r="BS76" s="119"/>
      <c r="BT76" s="143"/>
      <c r="BU76" s="121"/>
      <c r="BV76" s="121"/>
      <c r="BW76" s="120"/>
      <c r="BX76" s="121">
        <f t="shared" ref="BX76:BX96" si="46">BR76+BS76</f>
        <v>0</v>
      </c>
      <c r="BY76" s="122"/>
      <c r="BZ76" s="94"/>
    </row>
    <row r="77" spans="1:78" x14ac:dyDescent="0.3">
      <c r="A77" s="21" t="s">
        <v>84</v>
      </c>
      <c r="B77" s="21" t="s">
        <v>85</v>
      </c>
      <c r="C77" s="22" t="s">
        <v>86</v>
      </c>
      <c r="D77" s="22" t="s">
        <v>89</v>
      </c>
      <c r="E77" s="22"/>
      <c r="F77" s="78">
        <f t="shared" si="39"/>
        <v>29</v>
      </c>
      <c r="G77" s="119"/>
      <c r="H77" s="120"/>
      <c r="I77" s="120"/>
      <c r="J77" s="121"/>
      <c r="K77" s="121"/>
      <c r="L77" s="121"/>
      <c r="M77" s="121">
        <f t="shared" si="40"/>
        <v>0</v>
      </c>
      <c r="N77" s="122"/>
      <c r="O77" s="94"/>
      <c r="P77" s="119"/>
      <c r="Q77" s="120"/>
      <c r="R77" s="120"/>
      <c r="S77" s="121"/>
      <c r="T77" s="121"/>
      <c r="U77" s="121"/>
      <c r="V77" s="121">
        <f t="shared" si="41"/>
        <v>0</v>
      </c>
      <c r="W77" s="122"/>
      <c r="X77" s="94"/>
      <c r="Y77" s="119">
        <v>4</v>
      </c>
      <c r="Z77" s="120">
        <v>0</v>
      </c>
      <c r="AA77" s="121">
        <v>47.71</v>
      </c>
      <c r="AB77" s="121">
        <v>0</v>
      </c>
      <c r="AC77" s="121">
        <v>0</v>
      </c>
      <c r="AD77" s="120">
        <v>40.04</v>
      </c>
      <c r="AE77" s="121">
        <f t="shared" ref="AE77:AE98" si="47">Y77+Z77+AB77+AC77</f>
        <v>4</v>
      </c>
      <c r="AF77" s="122" t="s">
        <v>350</v>
      </c>
      <c r="AG77" s="94">
        <v>17</v>
      </c>
      <c r="AH77" s="119"/>
      <c r="AI77" s="120"/>
      <c r="AJ77" s="121"/>
      <c r="AK77" s="121"/>
      <c r="AL77" s="121"/>
      <c r="AM77" s="120"/>
      <c r="AN77" s="121">
        <f t="shared" si="42"/>
        <v>0</v>
      </c>
      <c r="AO77" s="122"/>
      <c r="AP77" s="94"/>
      <c r="AQ77" s="332" t="s">
        <v>367</v>
      </c>
      <c r="AR77" s="333"/>
      <c r="AS77" s="334"/>
      <c r="AT77" s="334"/>
      <c r="AU77" s="334"/>
      <c r="AV77" s="333"/>
      <c r="AW77" s="334" t="s">
        <v>367</v>
      </c>
      <c r="AX77" s="335"/>
      <c r="AY77" s="344"/>
      <c r="AZ77" s="336">
        <v>0</v>
      </c>
      <c r="BA77" s="337">
        <v>0</v>
      </c>
      <c r="BB77" s="338">
        <v>83.94</v>
      </c>
      <c r="BC77" s="338"/>
      <c r="BD77" s="338"/>
      <c r="BE77" s="337"/>
      <c r="BF77" s="338">
        <f t="shared" si="44"/>
        <v>0</v>
      </c>
      <c r="BG77" s="122" t="s">
        <v>388</v>
      </c>
      <c r="BH77" s="94">
        <v>12</v>
      </c>
      <c r="BI77" s="119"/>
      <c r="BJ77" s="120"/>
      <c r="BK77" s="121"/>
      <c r="BL77" s="121"/>
      <c r="BM77" s="121"/>
      <c r="BN77" s="120"/>
      <c r="BO77" s="121">
        <f t="shared" si="45"/>
        <v>0</v>
      </c>
      <c r="BP77" s="122"/>
      <c r="BQ77" s="94"/>
      <c r="BR77" s="119"/>
      <c r="BS77" s="119"/>
      <c r="BT77" s="143"/>
      <c r="BU77" s="121"/>
      <c r="BV77" s="121"/>
      <c r="BW77" s="120"/>
      <c r="BX77" s="121">
        <f t="shared" si="46"/>
        <v>0</v>
      </c>
      <c r="BY77" s="122"/>
      <c r="BZ77" s="94"/>
    </row>
    <row r="78" spans="1:78" x14ac:dyDescent="0.3">
      <c r="A78" s="21" t="s">
        <v>94</v>
      </c>
      <c r="B78" s="21" t="s">
        <v>95</v>
      </c>
      <c r="C78" s="22" t="s">
        <v>96</v>
      </c>
      <c r="D78" s="21" t="s">
        <v>97</v>
      </c>
      <c r="E78" s="22"/>
      <c r="F78" s="78">
        <f t="shared" si="39"/>
        <v>0</v>
      </c>
      <c r="G78" s="119"/>
      <c r="H78" s="120"/>
      <c r="I78" s="120"/>
      <c r="J78" s="121"/>
      <c r="K78" s="121"/>
      <c r="L78" s="121"/>
      <c r="M78" s="121">
        <f t="shared" si="40"/>
        <v>0</v>
      </c>
      <c r="N78" s="122"/>
      <c r="O78" s="94"/>
      <c r="P78" s="119" t="s">
        <v>352</v>
      </c>
      <c r="Q78" s="120"/>
      <c r="R78" s="120"/>
      <c r="S78" s="121"/>
      <c r="T78" s="121"/>
      <c r="U78" s="121"/>
      <c r="V78" s="121"/>
      <c r="W78" s="122"/>
      <c r="X78" s="94"/>
      <c r="Y78" s="119"/>
      <c r="Z78" s="120"/>
      <c r="AA78" s="121"/>
      <c r="AB78" s="121"/>
      <c r="AC78" s="121"/>
      <c r="AD78" s="120"/>
      <c r="AE78" s="121">
        <f t="shared" si="47"/>
        <v>0</v>
      </c>
      <c r="AF78" s="122"/>
      <c r="AG78" s="94"/>
      <c r="AH78" s="119">
        <v>16</v>
      </c>
      <c r="AI78" s="120">
        <v>21</v>
      </c>
      <c r="AJ78" s="121">
        <v>135.77000000000001</v>
      </c>
      <c r="AK78" s="121"/>
      <c r="AL78" s="121"/>
      <c r="AM78" s="120"/>
      <c r="AN78" s="121">
        <f t="shared" si="42"/>
        <v>37</v>
      </c>
      <c r="AO78" s="122"/>
      <c r="AP78" s="94"/>
      <c r="AQ78" s="332" t="s">
        <v>367</v>
      </c>
      <c r="AR78" s="333"/>
      <c r="AS78" s="334"/>
      <c r="AT78" s="334"/>
      <c r="AU78" s="334"/>
      <c r="AV78" s="333"/>
      <c r="AW78" s="334" t="s">
        <v>367</v>
      </c>
      <c r="AX78" s="335"/>
      <c r="AY78" s="344"/>
      <c r="AZ78" s="336"/>
      <c r="BA78" s="337"/>
      <c r="BB78" s="338"/>
      <c r="BC78" s="338"/>
      <c r="BD78" s="338"/>
      <c r="BE78" s="337"/>
      <c r="BF78" s="338">
        <f t="shared" si="44"/>
        <v>0</v>
      </c>
      <c r="BG78" s="122"/>
      <c r="BH78" s="94"/>
      <c r="BI78" s="119"/>
      <c r="BJ78" s="120"/>
      <c r="BK78" s="121"/>
      <c r="BL78" s="121"/>
      <c r="BM78" s="121"/>
      <c r="BN78" s="120"/>
      <c r="BO78" s="121">
        <f t="shared" si="45"/>
        <v>0</v>
      </c>
      <c r="BP78" s="122"/>
      <c r="BQ78" s="94"/>
      <c r="BR78" s="119"/>
      <c r="BS78" s="119"/>
      <c r="BT78" s="143"/>
      <c r="BU78" s="121"/>
      <c r="BV78" s="121"/>
      <c r="BW78" s="120"/>
      <c r="BX78" s="121">
        <f t="shared" si="46"/>
        <v>0</v>
      </c>
      <c r="BY78" s="122"/>
      <c r="BZ78" s="94"/>
    </row>
    <row r="79" spans="1:78" x14ac:dyDescent="0.3">
      <c r="A79" s="20" t="s">
        <v>98</v>
      </c>
      <c r="B79" s="21" t="s">
        <v>99</v>
      </c>
      <c r="C79" s="22" t="s">
        <v>96</v>
      </c>
      <c r="D79" s="22" t="s">
        <v>100</v>
      </c>
      <c r="E79" s="22"/>
      <c r="F79" s="78">
        <v>38</v>
      </c>
      <c r="G79" s="119"/>
      <c r="H79" s="120"/>
      <c r="I79" s="120"/>
      <c r="J79" s="121"/>
      <c r="K79" s="121"/>
      <c r="L79" s="121"/>
      <c r="M79" s="121">
        <f t="shared" si="40"/>
        <v>0</v>
      </c>
      <c r="N79" s="122"/>
      <c r="O79" s="94"/>
      <c r="P79" s="119">
        <v>0</v>
      </c>
      <c r="Q79" s="120">
        <v>0</v>
      </c>
      <c r="R79" s="120">
        <v>62</v>
      </c>
      <c r="S79" s="121">
        <v>0</v>
      </c>
      <c r="T79" s="121">
        <v>0</v>
      </c>
      <c r="U79" s="121">
        <v>45.56</v>
      </c>
      <c r="V79" s="121">
        <f t="shared" si="41"/>
        <v>0</v>
      </c>
      <c r="W79" s="122" t="s">
        <v>351</v>
      </c>
      <c r="X79" s="94">
        <v>16</v>
      </c>
      <c r="Y79" s="119"/>
      <c r="Z79" s="120"/>
      <c r="AA79" s="121"/>
      <c r="AB79" s="121"/>
      <c r="AC79" s="121"/>
      <c r="AD79" s="120"/>
      <c r="AE79" s="121">
        <f t="shared" si="47"/>
        <v>0</v>
      </c>
      <c r="AF79" s="122"/>
      <c r="AG79" s="94"/>
      <c r="AH79" s="119">
        <v>4</v>
      </c>
      <c r="AI79" s="120">
        <v>0</v>
      </c>
      <c r="AJ79" s="121">
        <v>72.010000000000005</v>
      </c>
      <c r="AK79" s="121"/>
      <c r="AL79" s="121"/>
      <c r="AM79" s="120"/>
      <c r="AN79" s="121">
        <f t="shared" si="42"/>
        <v>4</v>
      </c>
      <c r="AO79" s="122" t="s">
        <v>347</v>
      </c>
      <c r="AP79" s="94">
        <v>20</v>
      </c>
      <c r="AQ79" s="332">
        <v>0</v>
      </c>
      <c r="AR79" s="333">
        <v>0</v>
      </c>
      <c r="AS79" s="334">
        <v>78.28</v>
      </c>
      <c r="AT79" s="334">
        <v>0</v>
      </c>
      <c r="AU79" s="334">
        <v>0</v>
      </c>
      <c r="AV79" s="333">
        <v>51.41</v>
      </c>
      <c r="AW79" s="334">
        <v>0</v>
      </c>
      <c r="AX79" s="335" t="s">
        <v>350</v>
      </c>
      <c r="AY79" s="344">
        <v>17</v>
      </c>
      <c r="AZ79" s="336">
        <v>0</v>
      </c>
      <c r="BA79" s="337">
        <v>0</v>
      </c>
      <c r="BB79" s="338">
        <v>69.41</v>
      </c>
      <c r="BC79" s="338"/>
      <c r="BD79" s="338"/>
      <c r="BE79" s="337"/>
      <c r="BF79" s="338">
        <f t="shared" si="44"/>
        <v>0</v>
      </c>
      <c r="BG79" s="122" t="s">
        <v>351</v>
      </c>
      <c r="BH79" s="94">
        <v>16</v>
      </c>
      <c r="BI79" s="119">
        <v>0</v>
      </c>
      <c r="BJ79" s="120">
        <v>0</v>
      </c>
      <c r="BK79" s="121">
        <v>64.66</v>
      </c>
      <c r="BL79" s="121">
        <v>8</v>
      </c>
      <c r="BM79" s="121">
        <v>0</v>
      </c>
      <c r="BN79" s="120">
        <v>37.58</v>
      </c>
      <c r="BO79" s="121">
        <f t="shared" si="45"/>
        <v>0</v>
      </c>
      <c r="BP79" s="122" t="s">
        <v>349</v>
      </c>
      <c r="BQ79" s="94">
        <v>18</v>
      </c>
      <c r="BR79" s="119">
        <v>0</v>
      </c>
      <c r="BS79" s="119">
        <v>0</v>
      </c>
      <c r="BT79" s="143">
        <v>92.72</v>
      </c>
      <c r="BU79" s="121"/>
      <c r="BV79" s="121"/>
      <c r="BW79" s="120"/>
      <c r="BX79" s="121">
        <f t="shared" si="46"/>
        <v>0</v>
      </c>
      <c r="BY79" s="122" t="s">
        <v>349</v>
      </c>
      <c r="BZ79" s="94">
        <v>18</v>
      </c>
    </row>
    <row r="80" spans="1:78" x14ac:dyDescent="0.3">
      <c r="A80" s="20" t="s">
        <v>141</v>
      </c>
      <c r="B80" s="21" t="s">
        <v>142</v>
      </c>
      <c r="C80" s="22" t="s">
        <v>82</v>
      </c>
      <c r="D80" s="22" t="s">
        <v>143</v>
      </c>
      <c r="E80" s="22"/>
      <c r="F80" s="78">
        <f t="shared" si="39"/>
        <v>0</v>
      </c>
      <c r="G80" s="119"/>
      <c r="H80" s="120"/>
      <c r="I80" s="120"/>
      <c r="J80" s="121"/>
      <c r="K80" s="121"/>
      <c r="L80" s="121"/>
      <c r="M80" s="121">
        <f t="shared" si="40"/>
        <v>0</v>
      </c>
      <c r="N80" s="122"/>
      <c r="O80" s="94"/>
      <c r="P80" s="119"/>
      <c r="Q80" s="120"/>
      <c r="R80" s="120"/>
      <c r="S80" s="121"/>
      <c r="T80" s="121"/>
      <c r="U80" s="121"/>
      <c r="V80" s="121">
        <f t="shared" si="41"/>
        <v>0</v>
      </c>
      <c r="W80" s="122"/>
      <c r="X80" s="94"/>
      <c r="Y80" s="119"/>
      <c r="Z80" s="120"/>
      <c r="AA80" s="121"/>
      <c r="AB80" s="121"/>
      <c r="AC80" s="121"/>
      <c r="AD80" s="120"/>
      <c r="AE80" s="121">
        <f t="shared" si="47"/>
        <v>0</v>
      </c>
      <c r="AF80" s="122"/>
      <c r="AG80" s="94"/>
      <c r="AH80" s="119"/>
      <c r="AI80" s="120"/>
      <c r="AJ80" s="121"/>
      <c r="AK80" s="121"/>
      <c r="AL80" s="121"/>
      <c r="AM80" s="120"/>
      <c r="AN80" s="121">
        <f t="shared" si="42"/>
        <v>0</v>
      </c>
      <c r="AO80" s="122"/>
      <c r="AP80" s="94"/>
      <c r="AQ80" s="332"/>
      <c r="AR80" s="333"/>
      <c r="AS80" s="334"/>
      <c r="AT80" s="334"/>
      <c r="AU80" s="334"/>
      <c r="AV80" s="333"/>
      <c r="AW80" s="334">
        <f t="shared" si="43"/>
        <v>0</v>
      </c>
      <c r="AX80" s="335"/>
      <c r="AY80" s="344"/>
      <c r="AZ80" s="336"/>
      <c r="BA80" s="337"/>
      <c r="BB80" s="338"/>
      <c r="BC80" s="338"/>
      <c r="BD80" s="338"/>
      <c r="BE80" s="337"/>
      <c r="BF80" s="338">
        <f t="shared" si="44"/>
        <v>0</v>
      </c>
      <c r="BG80" s="122"/>
      <c r="BH80" s="94"/>
      <c r="BI80" s="119"/>
      <c r="BJ80" s="120"/>
      <c r="BK80" s="121"/>
      <c r="BL80" s="121"/>
      <c r="BM80" s="121"/>
      <c r="BN80" s="120"/>
      <c r="BO80" s="121">
        <f t="shared" si="45"/>
        <v>0</v>
      </c>
      <c r="BP80" s="122"/>
      <c r="BQ80" s="94"/>
      <c r="BR80" s="119"/>
      <c r="BS80" s="119"/>
      <c r="BT80" s="143"/>
      <c r="BU80" s="121"/>
      <c r="BV80" s="121"/>
      <c r="BW80" s="120"/>
      <c r="BX80" s="121">
        <f t="shared" si="46"/>
        <v>0</v>
      </c>
      <c r="BY80" s="122"/>
      <c r="BZ80" s="94"/>
    </row>
    <row r="81" spans="1:78" x14ac:dyDescent="0.3">
      <c r="A81" s="20" t="s">
        <v>154</v>
      </c>
      <c r="B81" s="21" t="s">
        <v>155</v>
      </c>
      <c r="C81" s="22" t="s">
        <v>92</v>
      </c>
      <c r="D81" s="22" t="s">
        <v>156</v>
      </c>
      <c r="E81" s="22"/>
      <c r="F81" s="78">
        <v>33</v>
      </c>
      <c r="G81" s="119"/>
      <c r="H81" s="120"/>
      <c r="I81" s="120"/>
      <c r="J81" s="121"/>
      <c r="K81" s="121"/>
      <c r="L81" s="121"/>
      <c r="M81" s="121">
        <f t="shared" si="40"/>
        <v>0</v>
      </c>
      <c r="N81" s="122"/>
      <c r="O81" s="94"/>
      <c r="P81" s="119"/>
      <c r="Q81" s="120"/>
      <c r="R81" s="120"/>
      <c r="S81" s="121"/>
      <c r="T81" s="121"/>
      <c r="U81" s="121"/>
      <c r="V81" s="121">
        <f t="shared" si="41"/>
        <v>0</v>
      </c>
      <c r="W81" s="122"/>
      <c r="X81" s="94"/>
      <c r="Y81" s="119"/>
      <c r="Z81" s="120"/>
      <c r="AA81" s="121"/>
      <c r="AB81" s="121"/>
      <c r="AC81" s="121"/>
      <c r="AD81" s="120"/>
      <c r="AE81" s="121">
        <f t="shared" si="47"/>
        <v>0</v>
      </c>
      <c r="AF81" s="122"/>
      <c r="AG81" s="94"/>
      <c r="AH81" s="119"/>
      <c r="AI81" s="120"/>
      <c r="AJ81" s="121"/>
      <c r="AK81" s="121"/>
      <c r="AL81" s="121"/>
      <c r="AM81" s="120"/>
      <c r="AN81" s="121">
        <f t="shared" si="42"/>
        <v>0</v>
      </c>
      <c r="AO81" s="122"/>
      <c r="AP81" s="94"/>
      <c r="AQ81" s="332"/>
      <c r="AR81" s="333"/>
      <c r="AS81" s="334"/>
      <c r="AT81" s="334"/>
      <c r="AU81" s="334"/>
      <c r="AV81" s="333"/>
      <c r="AW81" s="334">
        <f t="shared" si="43"/>
        <v>0</v>
      </c>
      <c r="AX81" s="335"/>
      <c r="AY81" s="344"/>
      <c r="AZ81" s="336">
        <v>4</v>
      </c>
      <c r="BA81" s="337">
        <v>0</v>
      </c>
      <c r="BB81" s="338">
        <v>70.61</v>
      </c>
      <c r="BC81" s="338"/>
      <c r="BD81" s="338"/>
      <c r="BE81" s="337"/>
      <c r="BF81" s="338">
        <f t="shared" si="44"/>
        <v>4</v>
      </c>
      <c r="BG81" s="122" t="s">
        <v>389</v>
      </c>
      <c r="BH81" s="94">
        <v>11</v>
      </c>
      <c r="BI81" s="119">
        <v>4</v>
      </c>
      <c r="BJ81" s="120">
        <v>0</v>
      </c>
      <c r="BK81" s="121">
        <v>74.16</v>
      </c>
      <c r="BL81" s="121"/>
      <c r="BM81" s="121"/>
      <c r="BN81" s="120"/>
      <c r="BO81" s="121">
        <f t="shared" si="45"/>
        <v>4</v>
      </c>
      <c r="BP81" s="122" t="s">
        <v>351</v>
      </c>
      <c r="BQ81" s="94">
        <v>16</v>
      </c>
      <c r="BR81" s="119">
        <v>4</v>
      </c>
      <c r="BS81" s="119">
        <v>0</v>
      </c>
      <c r="BT81" s="143">
        <v>103.82</v>
      </c>
      <c r="BU81" s="121"/>
      <c r="BV81" s="121"/>
      <c r="BW81" s="120"/>
      <c r="BX81" s="121">
        <f t="shared" si="46"/>
        <v>4</v>
      </c>
      <c r="BY81" s="122" t="s">
        <v>350</v>
      </c>
      <c r="BZ81" s="94">
        <v>17</v>
      </c>
    </row>
    <row r="82" spans="1:78" x14ac:dyDescent="0.3">
      <c r="A82" s="20" t="s">
        <v>157</v>
      </c>
      <c r="B82" s="21" t="s">
        <v>158</v>
      </c>
      <c r="C82" s="22" t="s">
        <v>82</v>
      </c>
      <c r="D82" s="22" t="s">
        <v>159</v>
      </c>
      <c r="E82" s="22"/>
      <c r="F82" s="78">
        <f t="shared" si="39"/>
        <v>12</v>
      </c>
      <c r="G82" s="119"/>
      <c r="H82" s="120"/>
      <c r="I82" s="120"/>
      <c r="J82" s="121"/>
      <c r="K82" s="121"/>
      <c r="L82" s="121"/>
      <c r="M82" s="121">
        <f t="shared" si="40"/>
        <v>0</v>
      </c>
      <c r="N82" s="122"/>
      <c r="O82" s="94"/>
      <c r="P82" s="119">
        <v>0</v>
      </c>
      <c r="Q82" s="120">
        <v>0</v>
      </c>
      <c r="R82" s="120">
        <v>63</v>
      </c>
      <c r="S82" s="121" t="s">
        <v>367</v>
      </c>
      <c r="T82" s="121"/>
      <c r="U82" s="121"/>
      <c r="V82" s="121">
        <f t="shared" si="41"/>
        <v>0</v>
      </c>
      <c r="W82" s="122"/>
      <c r="X82" s="94"/>
      <c r="Y82" s="119"/>
      <c r="Z82" s="120"/>
      <c r="AA82" s="121"/>
      <c r="AB82" s="121"/>
      <c r="AC82" s="121"/>
      <c r="AD82" s="120"/>
      <c r="AE82" s="121">
        <f t="shared" si="47"/>
        <v>0</v>
      </c>
      <c r="AF82" s="122"/>
      <c r="AG82" s="94"/>
      <c r="AH82" s="119"/>
      <c r="AI82" s="120"/>
      <c r="AJ82" s="121"/>
      <c r="AK82" s="121"/>
      <c r="AL82" s="121"/>
      <c r="AM82" s="120"/>
      <c r="AN82" s="121">
        <f t="shared" si="42"/>
        <v>0</v>
      </c>
      <c r="AO82" s="122"/>
      <c r="AP82" s="94"/>
      <c r="AQ82" s="332">
        <v>4</v>
      </c>
      <c r="AR82" s="333">
        <v>0</v>
      </c>
      <c r="AS82" s="334">
        <v>71.97</v>
      </c>
      <c r="AT82" s="334"/>
      <c r="AU82" s="334"/>
      <c r="AV82" s="333"/>
      <c r="AW82" s="334">
        <f t="shared" si="43"/>
        <v>4</v>
      </c>
      <c r="AX82" s="335" t="s">
        <v>388</v>
      </c>
      <c r="AY82" s="344">
        <v>12</v>
      </c>
      <c r="AZ82" s="336"/>
      <c r="BA82" s="337"/>
      <c r="BB82" s="338"/>
      <c r="BC82" s="338"/>
      <c r="BD82" s="338"/>
      <c r="BE82" s="337"/>
      <c r="BF82" s="338">
        <f t="shared" si="44"/>
        <v>0</v>
      </c>
      <c r="BG82" s="122"/>
      <c r="BH82" s="94"/>
      <c r="BI82" s="119"/>
      <c r="BJ82" s="120"/>
      <c r="BK82" s="121"/>
      <c r="BL82" s="121"/>
      <c r="BM82" s="121"/>
      <c r="BN82" s="120"/>
      <c r="BO82" s="121">
        <f t="shared" si="45"/>
        <v>0</v>
      </c>
      <c r="BP82" s="122"/>
      <c r="BQ82" s="94"/>
      <c r="BR82" s="119"/>
      <c r="BS82" s="119"/>
      <c r="BT82" s="143"/>
      <c r="BU82" s="121"/>
      <c r="BV82" s="121"/>
      <c r="BW82" s="120"/>
      <c r="BX82" s="121">
        <f t="shared" si="46"/>
        <v>0</v>
      </c>
      <c r="BY82" s="122"/>
      <c r="BZ82" s="94"/>
    </row>
    <row r="83" spans="1:78" x14ac:dyDescent="0.3">
      <c r="A83" s="21" t="s">
        <v>160</v>
      </c>
      <c r="B83" s="21" t="s">
        <v>161</v>
      </c>
      <c r="C83" s="22" t="s">
        <v>162</v>
      </c>
      <c r="D83" s="21" t="s">
        <v>163</v>
      </c>
      <c r="E83" s="22"/>
      <c r="F83" s="78">
        <f t="shared" si="39"/>
        <v>0</v>
      </c>
      <c r="G83" s="119"/>
      <c r="H83" s="120"/>
      <c r="I83" s="120"/>
      <c r="J83" s="121"/>
      <c r="K83" s="121"/>
      <c r="L83" s="121"/>
      <c r="M83" s="121">
        <f t="shared" si="40"/>
        <v>0</v>
      </c>
      <c r="N83" s="122"/>
      <c r="O83" s="94"/>
      <c r="P83" s="119"/>
      <c r="Q83" s="120"/>
      <c r="R83" s="120"/>
      <c r="S83" s="121"/>
      <c r="T83" s="121"/>
      <c r="U83" s="121"/>
      <c r="V83" s="121">
        <f t="shared" si="41"/>
        <v>0</v>
      </c>
      <c r="W83" s="122"/>
      <c r="X83" s="94"/>
      <c r="Y83" s="119"/>
      <c r="Z83" s="120"/>
      <c r="AA83" s="121"/>
      <c r="AB83" s="121"/>
      <c r="AC83" s="121"/>
      <c r="AD83" s="120"/>
      <c r="AE83" s="121">
        <f t="shared" si="47"/>
        <v>0</v>
      </c>
      <c r="AF83" s="122"/>
      <c r="AG83" s="94"/>
      <c r="AH83" s="119"/>
      <c r="AI83" s="120"/>
      <c r="AJ83" s="121"/>
      <c r="AK83" s="121"/>
      <c r="AL83" s="121"/>
      <c r="AM83" s="120"/>
      <c r="AN83" s="121">
        <f t="shared" si="42"/>
        <v>0</v>
      </c>
      <c r="AO83" s="122"/>
      <c r="AP83" s="94"/>
      <c r="AQ83" s="332"/>
      <c r="AR83" s="333"/>
      <c r="AS83" s="334"/>
      <c r="AT83" s="334"/>
      <c r="AU83" s="334"/>
      <c r="AV83" s="333"/>
      <c r="AW83" s="334">
        <f t="shared" si="43"/>
        <v>0</v>
      </c>
      <c r="AX83" s="335"/>
      <c r="AY83" s="344"/>
      <c r="AZ83" s="336"/>
      <c r="BA83" s="337"/>
      <c r="BB83" s="338"/>
      <c r="BC83" s="338"/>
      <c r="BD83" s="338"/>
      <c r="BE83" s="337"/>
      <c r="BF83" s="338">
        <f t="shared" si="44"/>
        <v>0</v>
      </c>
      <c r="BG83" s="122"/>
      <c r="BH83" s="94"/>
      <c r="BI83" s="119"/>
      <c r="BJ83" s="120"/>
      <c r="BK83" s="121"/>
      <c r="BL83" s="121"/>
      <c r="BM83" s="121"/>
      <c r="BN83" s="120"/>
      <c r="BO83" s="121">
        <f t="shared" si="45"/>
        <v>0</v>
      </c>
      <c r="BP83" s="122"/>
      <c r="BQ83" s="94"/>
      <c r="BR83" s="119"/>
      <c r="BS83" s="119"/>
      <c r="BT83" s="143"/>
      <c r="BU83" s="121"/>
      <c r="BV83" s="121"/>
      <c r="BW83" s="120"/>
      <c r="BX83" s="121">
        <f t="shared" si="46"/>
        <v>0</v>
      </c>
      <c r="BY83" s="122"/>
      <c r="BZ83" s="94"/>
    </row>
    <row r="84" spans="1:78" x14ac:dyDescent="0.3">
      <c r="A84" s="21" t="s">
        <v>164</v>
      </c>
      <c r="B84" s="21" t="s">
        <v>95</v>
      </c>
      <c r="C84" s="22" t="s">
        <v>165</v>
      </c>
      <c r="D84" s="21" t="s">
        <v>166</v>
      </c>
      <c r="E84" s="22"/>
      <c r="F84" s="78">
        <f t="shared" si="39"/>
        <v>0</v>
      </c>
      <c r="G84" s="119"/>
      <c r="H84" s="120"/>
      <c r="I84" s="120"/>
      <c r="J84" s="121"/>
      <c r="K84" s="121"/>
      <c r="L84" s="121"/>
      <c r="M84" s="121">
        <f t="shared" si="40"/>
        <v>0</v>
      </c>
      <c r="N84" s="122"/>
      <c r="O84" s="94"/>
      <c r="P84" s="119"/>
      <c r="Q84" s="120"/>
      <c r="R84" s="120"/>
      <c r="S84" s="121"/>
      <c r="T84" s="121"/>
      <c r="U84" s="121"/>
      <c r="V84" s="121">
        <f t="shared" si="41"/>
        <v>0</v>
      </c>
      <c r="W84" s="122"/>
      <c r="X84" s="94"/>
      <c r="Y84" s="119"/>
      <c r="Z84" s="120"/>
      <c r="AA84" s="121"/>
      <c r="AB84" s="121"/>
      <c r="AC84" s="121"/>
      <c r="AD84" s="120"/>
      <c r="AE84" s="121">
        <f t="shared" si="47"/>
        <v>0</v>
      </c>
      <c r="AF84" s="122"/>
      <c r="AG84" s="94"/>
      <c r="AH84" s="119"/>
      <c r="AI84" s="120"/>
      <c r="AJ84" s="121"/>
      <c r="AK84" s="121"/>
      <c r="AL84" s="121"/>
      <c r="AM84" s="120"/>
      <c r="AN84" s="121">
        <f t="shared" si="42"/>
        <v>0</v>
      </c>
      <c r="AO84" s="122"/>
      <c r="AP84" s="94"/>
      <c r="AQ84" s="336"/>
      <c r="AR84" s="337"/>
      <c r="AS84" s="338"/>
      <c r="AT84" s="338"/>
      <c r="AU84" s="338"/>
      <c r="AV84" s="337"/>
      <c r="AW84" s="338">
        <f t="shared" si="43"/>
        <v>0</v>
      </c>
      <c r="AX84" s="335"/>
      <c r="AY84" s="344"/>
      <c r="AZ84" s="336"/>
      <c r="BA84" s="337"/>
      <c r="BB84" s="338"/>
      <c r="BC84" s="338"/>
      <c r="BD84" s="338"/>
      <c r="BE84" s="337"/>
      <c r="BF84" s="338">
        <f t="shared" si="44"/>
        <v>0</v>
      </c>
      <c r="BG84" s="122"/>
      <c r="BH84" s="94"/>
      <c r="BI84" s="119"/>
      <c r="BJ84" s="120"/>
      <c r="BK84" s="121"/>
      <c r="BL84" s="121"/>
      <c r="BM84" s="121"/>
      <c r="BN84" s="120"/>
      <c r="BO84" s="121">
        <f t="shared" si="45"/>
        <v>0</v>
      </c>
      <c r="BP84" s="122"/>
      <c r="BQ84" s="94"/>
      <c r="BR84" s="119"/>
      <c r="BS84" s="119"/>
      <c r="BT84" s="143"/>
      <c r="BU84" s="121"/>
      <c r="BV84" s="121"/>
      <c r="BW84" s="120"/>
      <c r="BX84" s="121">
        <f t="shared" si="46"/>
        <v>0</v>
      </c>
      <c r="BY84" s="122"/>
      <c r="BZ84" s="94"/>
    </row>
    <row r="85" spans="1:78" x14ac:dyDescent="0.3">
      <c r="A85" s="21" t="s">
        <v>63</v>
      </c>
      <c r="B85" s="21" t="s">
        <v>67</v>
      </c>
      <c r="C85" s="21" t="s">
        <v>96</v>
      </c>
      <c r="D85" s="22" t="s">
        <v>64</v>
      </c>
      <c r="E85" s="22"/>
      <c r="F85" s="78">
        <f t="shared" si="39"/>
        <v>0</v>
      </c>
      <c r="G85" s="119"/>
      <c r="H85" s="120"/>
      <c r="I85" s="120"/>
      <c r="J85" s="121"/>
      <c r="K85" s="121"/>
      <c r="L85" s="121"/>
      <c r="M85" s="121">
        <f t="shared" si="40"/>
        <v>0</v>
      </c>
      <c r="N85" s="122"/>
      <c r="O85" s="94"/>
      <c r="P85" s="119"/>
      <c r="Q85" s="120"/>
      <c r="R85" s="120"/>
      <c r="S85" s="121"/>
      <c r="T85" s="121"/>
      <c r="U85" s="121"/>
      <c r="V85" s="121">
        <f t="shared" si="41"/>
        <v>0</v>
      </c>
      <c r="W85" s="122"/>
      <c r="X85" s="94"/>
      <c r="Y85" s="119"/>
      <c r="Z85" s="120"/>
      <c r="AA85" s="121"/>
      <c r="AB85" s="121"/>
      <c r="AC85" s="121"/>
      <c r="AD85" s="120"/>
      <c r="AE85" s="121">
        <f t="shared" si="47"/>
        <v>0</v>
      </c>
      <c r="AF85" s="122"/>
      <c r="AG85" s="94"/>
      <c r="AH85" s="119"/>
      <c r="AI85" s="120"/>
      <c r="AJ85" s="121"/>
      <c r="AK85" s="121"/>
      <c r="AL85" s="121"/>
      <c r="AM85" s="120"/>
      <c r="AN85" s="121">
        <f t="shared" si="42"/>
        <v>0</v>
      </c>
      <c r="AO85" s="122"/>
      <c r="AP85" s="94"/>
      <c r="AQ85" s="336"/>
      <c r="AR85" s="337"/>
      <c r="AS85" s="338"/>
      <c r="AT85" s="338"/>
      <c r="AU85" s="338"/>
      <c r="AV85" s="337"/>
      <c r="AW85" s="338">
        <f t="shared" si="43"/>
        <v>0</v>
      </c>
      <c r="AX85" s="335"/>
      <c r="AY85" s="344"/>
      <c r="AZ85" s="336"/>
      <c r="BA85" s="337"/>
      <c r="BB85" s="338"/>
      <c r="BC85" s="338"/>
      <c r="BD85" s="338"/>
      <c r="BE85" s="337"/>
      <c r="BF85" s="338">
        <f t="shared" si="44"/>
        <v>0</v>
      </c>
      <c r="BG85" s="122"/>
      <c r="BH85" s="94"/>
      <c r="BI85" s="119"/>
      <c r="BJ85" s="120"/>
      <c r="BK85" s="121"/>
      <c r="BL85" s="121"/>
      <c r="BM85" s="121"/>
      <c r="BN85" s="120"/>
      <c r="BO85" s="121">
        <f t="shared" si="45"/>
        <v>0</v>
      </c>
      <c r="BP85" s="122"/>
      <c r="BQ85" s="94"/>
      <c r="BR85" s="119"/>
      <c r="BS85" s="119"/>
      <c r="BT85" s="143"/>
      <c r="BU85" s="121"/>
      <c r="BV85" s="121"/>
      <c r="BW85" s="120"/>
      <c r="BX85" s="121">
        <f t="shared" si="46"/>
        <v>0</v>
      </c>
      <c r="BY85" s="122"/>
      <c r="BZ85" s="94"/>
    </row>
    <row r="86" spans="1:78" x14ac:dyDescent="0.3">
      <c r="A86" s="21" t="s">
        <v>294</v>
      </c>
      <c r="B86" s="21" t="s">
        <v>205</v>
      </c>
      <c r="C86" s="21" t="s">
        <v>206</v>
      </c>
      <c r="D86" s="22" t="s">
        <v>207</v>
      </c>
      <c r="E86" s="22"/>
      <c r="F86" s="78">
        <f t="shared" si="39"/>
        <v>0</v>
      </c>
      <c r="G86" s="119"/>
      <c r="H86" s="120"/>
      <c r="I86" s="120"/>
      <c r="J86" s="121"/>
      <c r="K86" s="121"/>
      <c r="L86" s="121"/>
      <c r="M86" s="121">
        <f t="shared" si="40"/>
        <v>0</v>
      </c>
      <c r="N86" s="122"/>
      <c r="O86" s="94"/>
      <c r="P86" s="119"/>
      <c r="Q86" s="120"/>
      <c r="R86" s="120"/>
      <c r="S86" s="121"/>
      <c r="T86" s="121"/>
      <c r="U86" s="121"/>
      <c r="V86" s="121">
        <f t="shared" si="41"/>
        <v>0</v>
      </c>
      <c r="W86" s="122"/>
      <c r="X86" s="94"/>
      <c r="Y86" s="119"/>
      <c r="Z86" s="120"/>
      <c r="AA86" s="121"/>
      <c r="AB86" s="121"/>
      <c r="AC86" s="121"/>
      <c r="AD86" s="120"/>
      <c r="AE86" s="121">
        <f t="shared" si="47"/>
        <v>0</v>
      </c>
      <c r="AF86" s="122"/>
      <c r="AG86" s="94"/>
      <c r="AH86" s="119"/>
      <c r="AI86" s="120"/>
      <c r="AJ86" s="121"/>
      <c r="AK86" s="121"/>
      <c r="AL86" s="121"/>
      <c r="AM86" s="120"/>
      <c r="AN86" s="121">
        <f t="shared" si="42"/>
        <v>0</v>
      </c>
      <c r="AO86" s="122"/>
      <c r="AP86" s="94"/>
      <c r="AQ86" s="336">
        <v>12</v>
      </c>
      <c r="AR86" s="337">
        <v>0</v>
      </c>
      <c r="AS86" s="338">
        <v>90.82</v>
      </c>
      <c r="AT86" s="338"/>
      <c r="AU86" s="338"/>
      <c r="AV86" s="337"/>
      <c r="AW86" s="338">
        <f t="shared" si="43"/>
        <v>12</v>
      </c>
      <c r="AX86" s="335" t="s">
        <v>411</v>
      </c>
      <c r="AY86" s="344"/>
      <c r="AZ86" s="336">
        <v>12</v>
      </c>
      <c r="BA86" s="337">
        <v>5</v>
      </c>
      <c r="BB86" s="338">
        <v>96.85</v>
      </c>
      <c r="BC86" s="338"/>
      <c r="BD86" s="338"/>
      <c r="BE86" s="337"/>
      <c r="BF86" s="338">
        <f t="shared" si="44"/>
        <v>17</v>
      </c>
      <c r="BG86" s="122" t="s">
        <v>411</v>
      </c>
      <c r="BH86" s="94">
        <v>0</v>
      </c>
      <c r="BI86" s="119"/>
      <c r="BJ86" s="120"/>
      <c r="BK86" s="121"/>
      <c r="BL86" s="121"/>
      <c r="BM86" s="121"/>
      <c r="BN86" s="120"/>
      <c r="BO86" s="121">
        <f t="shared" si="45"/>
        <v>0</v>
      </c>
      <c r="BP86" s="122"/>
      <c r="BQ86" s="94"/>
      <c r="BR86" s="119"/>
      <c r="BS86" s="119"/>
      <c r="BT86" s="143"/>
      <c r="BU86" s="121"/>
      <c r="BV86" s="121"/>
      <c r="BW86" s="120"/>
      <c r="BX86" s="121">
        <f t="shared" si="46"/>
        <v>0</v>
      </c>
      <c r="BY86" s="122"/>
      <c r="BZ86" s="94"/>
    </row>
    <row r="87" spans="1:78" x14ac:dyDescent="0.3">
      <c r="A87" s="21" t="s">
        <v>160</v>
      </c>
      <c r="B87" s="21" t="s">
        <v>161</v>
      </c>
      <c r="C87" s="22" t="s">
        <v>162</v>
      </c>
      <c r="D87" s="21" t="s">
        <v>208</v>
      </c>
      <c r="E87" s="22"/>
      <c r="F87" s="78">
        <f t="shared" si="39"/>
        <v>0</v>
      </c>
      <c r="G87" s="119"/>
      <c r="H87" s="120"/>
      <c r="I87" s="120"/>
      <c r="J87" s="121"/>
      <c r="K87" s="121"/>
      <c r="L87" s="121"/>
      <c r="M87" s="121">
        <f t="shared" si="40"/>
        <v>0</v>
      </c>
      <c r="N87" s="122"/>
      <c r="O87" s="94"/>
      <c r="P87" s="119"/>
      <c r="Q87" s="120"/>
      <c r="R87" s="120"/>
      <c r="S87" s="121"/>
      <c r="T87" s="121"/>
      <c r="U87" s="121"/>
      <c r="V87" s="121">
        <f t="shared" si="41"/>
        <v>0</v>
      </c>
      <c r="W87" s="122"/>
      <c r="X87" s="94"/>
      <c r="Y87" s="119"/>
      <c r="Z87" s="120"/>
      <c r="AA87" s="121"/>
      <c r="AB87" s="121"/>
      <c r="AC87" s="121"/>
      <c r="AD87" s="120"/>
      <c r="AE87" s="121">
        <f t="shared" si="47"/>
        <v>0</v>
      </c>
      <c r="AF87" s="122"/>
      <c r="AG87" s="94"/>
      <c r="AH87" s="119"/>
      <c r="AI87" s="120"/>
      <c r="AJ87" s="121"/>
      <c r="AK87" s="121"/>
      <c r="AL87" s="121"/>
      <c r="AM87" s="120"/>
      <c r="AN87" s="121">
        <f t="shared" si="42"/>
        <v>0</v>
      </c>
      <c r="AO87" s="122"/>
      <c r="AP87" s="94"/>
      <c r="AQ87" s="336"/>
      <c r="AR87" s="337"/>
      <c r="AS87" s="338"/>
      <c r="AT87" s="338"/>
      <c r="AU87" s="338"/>
      <c r="AV87" s="337"/>
      <c r="AW87" s="338">
        <f t="shared" si="43"/>
        <v>0</v>
      </c>
      <c r="AX87" s="335"/>
      <c r="AY87" s="344"/>
      <c r="AZ87" s="336"/>
      <c r="BA87" s="337"/>
      <c r="BB87" s="338"/>
      <c r="BC87" s="338"/>
      <c r="BD87" s="338"/>
      <c r="BE87" s="337"/>
      <c r="BF87" s="338">
        <f t="shared" si="44"/>
        <v>0</v>
      </c>
      <c r="BG87" s="122"/>
      <c r="BH87" s="94"/>
      <c r="BI87" s="119"/>
      <c r="BJ87" s="120"/>
      <c r="BK87" s="121"/>
      <c r="BL87" s="121"/>
      <c r="BM87" s="121"/>
      <c r="BN87" s="120"/>
      <c r="BO87" s="121">
        <f t="shared" si="45"/>
        <v>0</v>
      </c>
      <c r="BP87" s="122"/>
      <c r="BQ87" s="94"/>
      <c r="BR87" s="119"/>
      <c r="BS87" s="119"/>
      <c r="BT87" s="143"/>
      <c r="BU87" s="121"/>
      <c r="BV87" s="121"/>
      <c r="BW87" s="120"/>
      <c r="BX87" s="121">
        <f t="shared" si="46"/>
        <v>0</v>
      </c>
      <c r="BY87" s="122"/>
      <c r="BZ87" s="94"/>
    </row>
    <row r="88" spans="1:78" x14ac:dyDescent="0.3">
      <c r="A88" s="21" t="s">
        <v>223</v>
      </c>
      <c r="B88" s="21" t="s">
        <v>71</v>
      </c>
      <c r="C88" s="21" t="s">
        <v>224</v>
      </c>
      <c r="D88" s="22" t="s">
        <v>72</v>
      </c>
      <c r="E88" s="22"/>
      <c r="F88" s="78">
        <v>38</v>
      </c>
      <c r="G88" s="119"/>
      <c r="H88" s="120"/>
      <c r="I88" s="120"/>
      <c r="J88" s="121"/>
      <c r="K88" s="121"/>
      <c r="L88" s="121"/>
      <c r="M88" s="121">
        <f t="shared" si="40"/>
        <v>0</v>
      </c>
      <c r="N88" s="122"/>
      <c r="O88" s="94"/>
      <c r="P88" s="119">
        <v>0</v>
      </c>
      <c r="Q88" s="120">
        <v>0</v>
      </c>
      <c r="R88" s="120">
        <v>67</v>
      </c>
      <c r="S88" s="121">
        <v>0</v>
      </c>
      <c r="T88" s="121">
        <v>0</v>
      </c>
      <c r="U88" s="121">
        <v>41.16</v>
      </c>
      <c r="V88" s="121">
        <f t="shared" si="41"/>
        <v>0</v>
      </c>
      <c r="W88" s="122" t="s">
        <v>349</v>
      </c>
      <c r="X88" s="94">
        <v>18</v>
      </c>
      <c r="Y88" s="119">
        <v>4</v>
      </c>
      <c r="Z88" s="120">
        <v>0</v>
      </c>
      <c r="AA88" s="121">
        <v>49.37</v>
      </c>
      <c r="AB88" s="121">
        <v>0</v>
      </c>
      <c r="AC88" s="121">
        <v>0</v>
      </c>
      <c r="AD88" s="120">
        <v>34.369999999999997</v>
      </c>
      <c r="AE88" s="121">
        <f t="shared" si="47"/>
        <v>4</v>
      </c>
      <c r="AF88" s="122" t="s">
        <v>348</v>
      </c>
      <c r="AG88" s="94">
        <v>19</v>
      </c>
      <c r="AH88" s="119"/>
      <c r="AI88" s="120"/>
      <c r="AJ88" s="121"/>
      <c r="AK88" s="121"/>
      <c r="AL88" s="121"/>
      <c r="AM88" s="120"/>
      <c r="AN88" s="121">
        <f t="shared" si="42"/>
        <v>0</v>
      </c>
      <c r="AO88" s="122"/>
      <c r="AP88" s="94"/>
      <c r="AQ88" s="336">
        <v>0</v>
      </c>
      <c r="AR88" s="337">
        <v>0</v>
      </c>
      <c r="AS88" s="338">
        <v>88.75</v>
      </c>
      <c r="AT88" s="338">
        <v>8</v>
      </c>
      <c r="AU88" s="338">
        <v>0</v>
      </c>
      <c r="AV88" s="337">
        <v>59.42</v>
      </c>
      <c r="AW88" s="338">
        <f t="shared" si="43"/>
        <v>0</v>
      </c>
      <c r="AX88" s="335" t="s">
        <v>374</v>
      </c>
      <c r="AY88" s="344">
        <v>15</v>
      </c>
      <c r="AZ88" s="336" t="s">
        <v>352</v>
      </c>
      <c r="BA88" s="337"/>
      <c r="BB88" s="338"/>
      <c r="BC88" s="338"/>
      <c r="BD88" s="338"/>
      <c r="BE88" s="337"/>
      <c r="BF88" s="338" t="s">
        <v>352</v>
      </c>
      <c r="BG88" s="122"/>
      <c r="BH88" s="94"/>
      <c r="BI88" s="119">
        <v>0</v>
      </c>
      <c r="BJ88" s="120">
        <v>0</v>
      </c>
      <c r="BK88" s="121">
        <v>70.63</v>
      </c>
      <c r="BL88" s="121">
        <v>4</v>
      </c>
      <c r="BM88" s="121">
        <v>0</v>
      </c>
      <c r="BN88" s="120">
        <v>39.869999999999997</v>
      </c>
      <c r="BO88" s="121">
        <f t="shared" si="45"/>
        <v>0</v>
      </c>
      <c r="BP88" s="122" t="s">
        <v>348</v>
      </c>
      <c r="BQ88" s="94">
        <v>19</v>
      </c>
      <c r="BR88" s="119">
        <v>0</v>
      </c>
      <c r="BS88" s="119">
        <v>0</v>
      </c>
      <c r="BT88" s="143">
        <v>86.14</v>
      </c>
      <c r="BU88" s="121"/>
      <c r="BV88" s="121"/>
      <c r="BW88" s="120"/>
      <c r="BX88" s="121">
        <f t="shared" si="46"/>
        <v>0</v>
      </c>
      <c r="BY88" s="122" t="s">
        <v>348</v>
      </c>
      <c r="BZ88" s="94">
        <v>19</v>
      </c>
    </row>
    <row r="89" spans="1:78" x14ac:dyDescent="0.3">
      <c r="A89" s="21" t="s">
        <v>110</v>
      </c>
      <c r="B89" s="21" t="s">
        <v>265</v>
      </c>
      <c r="C89" s="21" t="s">
        <v>175</v>
      </c>
      <c r="D89" s="4" t="s">
        <v>275</v>
      </c>
      <c r="E89" s="4"/>
      <c r="F89" s="78">
        <v>36</v>
      </c>
      <c r="G89" s="119"/>
      <c r="H89" s="120"/>
      <c r="I89" s="120"/>
      <c r="J89" s="121"/>
      <c r="K89" s="121"/>
      <c r="L89" s="121"/>
      <c r="M89" s="121">
        <f t="shared" si="40"/>
        <v>0</v>
      </c>
      <c r="N89" s="122"/>
      <c r="O89" s="94"/>
      <c r="P89" s="119">
        <v>0</v>
      </c>
      <c r="Q89" s="120">
        <v>0</v>
      </c>
      <c r="R89" s="120">
        <v>64</v>
      </c>
      <c r="S89" s="121">
        <v>0</v>
      </c>
      <c r="T89" s="121">
        <v>0</v>
      </c>
      <c r="U89" s="121">
        <v>43.72</v>
      </c>
      <c r="V89" s="121">
        <f t="shared" si="41"/>
        <v>0</v>
      </c>
      <c r="W89" s="122" t="s">
        <v>350</v>
      </c>
      <c r="X89" s="94">
        <v>17</v>
      </c>
      <c r="Y89" s="119">
        <v>4</v>
      </c>
      <c r="Z89" s="120">
        <v>0</v>
      </c>
      <c r="AA89" s="121">
        <v>49.57</v>
      </c>
      <c r="AB89" s="121">
        <v>0</v>
      </c>
      <c r="AC89" s="121">
        <v>0</v>
      </c>
      <c r="AD89" s="120">
        <v>40.39</v>
      </c>
      <c r="AE89" s="121">
        <f t="shared" si="47"/>
        <v>4</v>
      </c>
      <c r="AF89" s="122" t="s">
        <v>351</v>
      </c>
      <c r="AG89" s="94">
        <v>16</v>
      </c>
      <c r="AH89" s="119"/>
      <c r="AI89" s="120"/>
      <c r="AJ89" s="121"/>
      <c r="AK89" s="121"/>
      <c r="AL89" s="121"/>
      <c r="AM89" s="120"/>
      <c r="AN89" s="121">
        <f t="shared" si="42"/>
        <v>0</v>
      </c>
      <c r="AO89" s="122"/>
      <c r="AP89" s="94"/>
      <c r="AQ89" s="336">
        <v>0</v>
      </c>
      <c r="AR89" s="337">
        <v>0</v>
      </c>
      <c r="AS89" s="338">
        <v>74.75</v>
      </c>
      <c r="AT89" s="338">
        <v>0</v>
      </c>
      <c r="AU89" s="338">
        <v>0</v>
      </c>
      <c r="AV89" s="337">
        <v>50.87</v>
      </c>
      <c r="AW89" s="338">
        <f t="shared" si="43"/>
        <v>0</v>
      </c>
      <c r="AX89" s="335" t="s">
        <v>348</v>
      </c>
      <c r="AY89" s="344">
        <v>19</v>
      </c>
      <c r="AZ89" s="336">
        <v>0</v>
      </c>
      <c r="BA89" s="337">
        <v>0</v>
      </c>
      <c r="BB89" s="338">
        <v>67.19</v>
      </c>
      <c r="BC89" s="338"/>
      <c r="BD89" s="338"/>
      <c r="BE89" s="337"/>
      <c r="BF89" s="338">
        <f t="shared" si="44"/>
        <v>0</v>
      </c>
      <c r="BG89" s="122" t="s">
        <v>350</v>
      </c>
      <c r="BH89" s="94">
        <v>17</v>
      </c>
      <c r="BI89" s="119"/>
      <c r="BJ89" s="120"/>
      <c r="BK89" s="121"/>
      <c r="BL89" s="121"/>
      <c r="BM89" s="121"/>
      <c r="BN89" s="120"/>
      <c r="BO89" s="121">
        <f t="shared" si="45"/>
        <v>0</v>
      </c>
      <c r="BP89" s="122"/>
      <c r="BQ89" s="94"/>
      <c r="BR89" s="119"/>
      <c r="BS89" s="119"/>
      <c r="BT89" s="143"/>
      <c r="BU89" s="121"/>
      <c r="BV89" s="121"/>
      <c r="BW89" s="120"/>
      <c r="BX89" s="121">
        <f t="shared" si="46"/>
        <v>0</v>
      </c>
      <c r="BY89" s="122"/>
      <c r="BZ89" s="94"/>
    </row>
    <row r="90" spans="1:78" x14ac:dyDescent="0.3">
      <c r="A90" s="21" t="s">
        <v>110</v>
      </c>
      <c r="B90" s="21" t="s">
        <v>265</v>
      </c>
      <c r="C90" s="21" t="s">
        <v>175</v>
      </c>
      <c r="D90" s="4" t="s">
        <v>276</v>
      </c>
      <c r="E90" s="4"/>
      <c r="F90" s="78">
        <v>40</v>
      </c>
      <c r="G90" s="119">
        <v>0</v>
      </c>
      <c r="H90" s="120">
        <v>0</v>
      </c>
      <c r="I90" s="120">
        <v>76.34</v>
      </c>
      <c r="J90" s="121">
        <v>0</v>
      </c>
      <c r="K90" s="121">
        <v>0</v>
      </c>
      <c r="L90" s="121">
        <v>40.51</v>
      </c>
      <c r="M90" s="121">
        <f t="shared" si="40"/>
        <v>0</v>
      </c>
      <c r="N90" s="122" t="s">
        <v>347</v>
      </c>
      <c r="O90" s="99">
        <v>20</v>
      </c>
      <c r="P90" s="119">
        <v>0</v>
      </c>
      <c r="Q90" s="120">
        <v>0</v>
      </c>
      <c r="R90" s="120">
        <v>63</v>
      </c>
      <c r="S90" s="121">
        <v>0</v>
      </c>
      <c r="T90" s="121">
        <v>0</v>
      </c>
      <c r="U90" s="121">
        <v>35.18</v>
      </c>
      <c r="V90" s="121">
        <f t="shared" si="41"/>
        <v>0</v>
      </c>
      <c r="W90" s="122" t="s">
        <v>347</v>
      </c>
      <c r="X90" s="99">
        <v>20</v>
      </c>
      <c r="Y90" s="119">
        <v>0</v>
      </c>
      <c r="Z90" s="120">
        <v>0</v>
      </c>
      <c r="AA90" s="121">
        <v>43.43</v>
      </c>
      <c r="AB90" s="121">
        <v>0</v>
      </c>
      <c r="AC90" s="121">
        <v>0</v>
      </c>
      <c r="AD90" s="120">
        <v>29.06</v>
      </c>
      <c r="AE90" s="121">
        <f t="shared" si="47"/>
        <v>0</v>
      </c>
      <c r="AF90" s="122" t="s">
        <v>347</v>
      </c>
      <c r="AG90" s="99">
        <v>20</v>
      </c>
      <c r="AH90" s="119"/>
      <c r="AI90" s="120"/>
      <c r="AJ90" s="121"/>
      <c r="AK90" s="121"/>
      <c r="AL90" s="121"/>
      <c r="AM90" s="120"/>
      <c r="AN90" s="121">
        <f t="shared" si="42"/>
        <v>0</v>
      </c>
      <c r="AO90" s="122"/>
      <c r="AP90" s="99"/>
      <c r="AQ90" s="336">
        <v>0</v>
      </c>
      <c r="AR90" s="337">
        <v>0</v>
      </c>
      <c r="AS90" s="338">
        <v>70.56</v>
      </c>
      <c r="AT90" s="338">
        <v>4</v>
      </c>
      <c r="AU90" s="338">
        <v>0</v>
      </c>
      <c r="AV90" s="337">
        <v>60.71</v>
      </c>
      <c r="AW90" s="338">
        <f t="shared" si="43"/>
        <v>0</v>
      </c>
      <c r="AX90" s="335" t="s">
        <v>351</v>
      </c>
      <c r="AY90" s="345">
        <v>16</v>
      </c>
      <c r="AZ90" s="336">
        <v>0</v>
      </c>
      <c r="BA90" s="337">
        <v>0</v>
      </c>
      <c r="BB90" s="338">
        <v>61.19</v>
      </c>
      <c r="BC90" s="338"/>
      <c r="BD90" s="338"/>
      <c r="BE90" s="337"/>
      <c r="BF90" s="338">
        <f t="shared" si="44"/>
        <v>0</v>
      </c>
      <c r="BG90" s="122" t="s">
        <v>347</v>
      </c>
      <c r="BH90" s="99">
        <v>20</v>
      </c>
      <c r="BI90" s="119"/>
      <c r="BJ90" s="120"/>
      <c r="BK90" s="121"/>
      <c r="BL90" s="121"/>
      <c r="BM90" s="121"/>
      <c r="BN90" s="120"/>
      <c r="BO90" s="121">
        <f t="shared" si="45"/>
        <v>0</v>
      </c>
      <c r="BP90" s="122"/>
      <c r="BQ90" s="99"/>
      <c r="BR90" s="119"/>
      <c r="BS90" s="119"/>
      <c r="BT90" s="143"/>
      <c r="BU90" s="121"/>
      <c r="BV90" s="121"/>
      <c r="BW90" s="120"/>
      <c r="BX90" s="121">
        <f t="shared" si="46"/>
        <v>0</v>
      </c>
      <c r="BY90" s="122"/>
      <c r="BZ90" s="99"/>
    </row>
    <row r="91" spans="1:78" x14ac:dyDescent="0.3">
      <c r="A91" s="21" t="s">
        <v>110</v>
      </c>
      <c r="B91" s="21" t="s">
        <v>265</v>
      </c>
      <c r="C91" s="21" t="s">
        <v>175</v>
      </c>
      <c r="D91" s="4" t="s">
        <v>277</v>
      </c>
      <c r="E91" s="4"/>
      <c r="F91" s="78">
        <v>40</v>
      </c>
      <c r="G91" s="119"/>
      <c r="H91" s="120"/>
      <c r="I91" s="120"/>
      <c r="J91" s="121"/>
      <c r="K91" s="121"/>
      <c r="L91" s="121"/>
      <c r="M91" s="121">
        <f t="shared" si="40"/>
        <v>0</v>
      </c>
      <c r="N91" s="122"/>
      <c r="O91" s="99"/>
      <c r="P91" s="119">
        <v>0</v>
      </c>
      <c r="Q91" s="120">
        <v>0</v>
      </c>
      <c r="R91" s="120">
        <v>53</v>
      </c>
      <c r="S91" s="121">
        <v>0</v>
      </c>
      <c r="T91" s="121">
        <v>0</v>
      </c>
      <c r="U91" s="121">
        <v>39.03</v>
      </c>
      <c r="V91" s="121">
        <f t="shared" si="41"/>
        <v>0</v>
      </c>
      <c r="W91" s="122" t="s">
        <v>348</v>
      </c>
      <c r="X91" s="99">
        <v>19</v>
      </c>
      <c r="Y91" s="119">
        <v>4</v>
      </c>
      <c r="Z91" s="120">
        <v>0</v>
      </c>
      <c r="AA91" s="121">
        <v>46.06</v>
      </c>
      <c r="AB91" s="121">
        <v>0</v>
      </c>
      <c r="AC91" s="121">
        <v>0</v>
      </c>
      <c r="AD91" s="120">
        <v>35.909999999999997</v>
      </c>
      <c r="AE91" s="121">
        <f t="shared" si="47"/>
        <v>4</v>
      </c>
      <c r="AF91" s="122" t="s">
        <v>349</v>
      </c>
      <c r="AG91" s="99">
        <v>18</v>
      </c>
      <c r="AH91" s="119"/>
      <c r="AI91" s="120"/>
      <c r="AJ91" s="121"/>
      <c r="AK91" s="121"/>
      <c r="AL91" s="121"/>
      <c r="AM91" s="120"/>
      <c r="AN91" s="121">
        <f t="shared" si="42"/>
        <v>0</v>
      </c>
      <c r="AO91" s="122"/>
      <c r="AP91" s="99"/>
      <c r="AQ91" s="336">
        <v>0</v>
      </c>
      <c r="AR91" s="337">
        <v>0</v>
      </c>
      <c r="AS91" s="338">
        <v>68.09</v>
      </c>
      <c r="AT91" s="338">
        <v>0</v>
      </c>
      <c r="AU91" s="338">
        <v>0</v>
      </c>
      <c r="AV91" s="337">
        <v>44.15</v>
      </c>
      <c r="AW91" s="338">
        <f t="shared" si="43"/>
        <v>0</v>
      </c>
      <c r="AX91" s="335" t="s">
        <v>347</v>
      </c>
      <c r="AY91" s="345">
        <v>20</v>
      </c>
      <c r="AZ91" s="336">
        <v>0</v>
      </c>
      <c r="BA91" s="337">
        <v>0</v>
      </c>
      <c r="BB91" s="338">
        <v>66.92</v>
      </c>
      <c r="BC91" s="338"/>
      <c r="BD91" s="338"/>
      <c r="BE91" s="337"/>
      <c r="BF91" s="338">
        <f t="shared" si="44"/>
        <v>0</v>
      </c>
      <c r="BG91" s="122" t="s">
        <v>349</v>
      </c>
      <c r="BH91" s="99">
        <v>18</v>
      </c>
      <c r="BI91" s="119"/>
      <c r="BJ91" s="120"/>
      <c r="BK91" s="121"/>
      <c r="BL91" s="121"/>
      <c r="BM91" s="121"/>
      <c r="BN91" s="120"/>
      <c r="BO91" s="121">
        <f t="shared" si="45"/>
        <v>0</v>
      </c>
      <c r="BP91" s="122"/>
      <c r="BQ91" s="99"/>
      <c r="BR91" s="119">
        <v>0</v>
      </c>
      <c r="BS91" s="119">
        <v>0</v>
      </c>
      <c r="BT91" s="143">
        <v>81.42</v>
      </c>
      <c r="BU91" s="121"/>
      <c r="BV91" s="121"/>
      <c r="BW91" s="120"/>
      <c r="BX91" s="121">
        <f t="shared" si="46"/>
        <v>0</v>
      </c>
      <c r="BY91" s="122" t="s">
        <v>347</v>
      </c>
      <c r="BZ91" s="99">
        <v>20</v>
      </c>
    </row>
    <row r="92" spans="1:78" x14ac:dyDescent="0.3">
      <c r="A92" s="34" t="s">
        <v>280</v>
      </c>
      <c r="B92" s="21" t="s">
        <v>281</v>
      </c>
      <c r="C92" s="22" t="s">
        <v>282</v>
      </c>
      <c r="D92" s="4" t="s">
        <v>283</v>
      </c>
      <c r="E92" s="4"/>
      <c r="F92" s="78">
        <f t="shared" ref="F92:F102" si="48">O92+X92+AG92+AP92+AY92+BH92+BQ92+BZ92</f>
        <v>0</v>
      </c>
      <c r="G92" s="119"/>
      <c r="H92" s="120"/>
      <c r="I92" s="120"/>
      <c r="J92" s="121"/>
      <c r="K92" s="121"/>
      <c r="L92" s="121"/>
      <c r="M92" s="121">
        <f t="shared" si="40"/>
        <v>0</v>
      </c>
      <c r="N92" s="122"/>
      <c r="O92" s="99"/>
      <c r="P92" s="119"/>
      <c r="Q92" s="120"/>
      <c r="R92" s="120"/>
      <c r="S92" s="121"/>
      <c r="T92" s="121"/>
      <c r="U92" s="121"/>
      <c r="V92" s="121">
        <f t="shared" si="41"/>
        <v>0</v>
      </c>
      <c r="W92" s="122"/>
      <c r="X92" s="99"/>
      <c r="Y92" s="119"/>
      <c r="Z92" s="120"/>
      <c r="AA92" s="121"/>
      <c r="AB92" s="121"/>
      <c r="AC92" s="121"/>
      <c r="AD92" s="120"/>
      <c r="AE92" s="121">
        <f t="shared" si="47"/>
        <v>0</v>
      </c>
      <c r="AF92" s="122"/>
      <c r="AG92" s="99"/>
      <c r="AH92" s="119"/>
      <c r="AI92" s="120"/>
      <c r="AJ92" s="121"/>
      <c r="AK92" s="121"/>
      <c r="AL92" s="121"/>
      <c r="AM92" s="120"/>
      <c r="AN92" s="121">
        <f t="shared" si="42"/>
        <v>0</v>
      </c>
      <c r="AO92" s="122"/>
      <c r="AP92" s="99"/>
      <c r="AQ92" s="336" t="s">
        <v>367</v>
      </c>
      <c r="AR92" s="337"/>
      <c r="AS92" s="338"/>
      <c r="AT92" s="338"/>
      <c r="AU92" s="338"/>
      <c r="AV92" s="337"/>
      <c r="AW92" s="338" t="s">
        <v>367</v>
      </c>
      <c r="AX92" s="335"/>
      <c r="AY92" s="345"/>
      <c r="AZ92" s="336"/>
      <c r="BA92" s="337"/>
      <c r="BB92" s="338"/>
      <c r="BC92" s="338"/>
      <c r="BD92" s="338"/>
      <c r="BE92" s="337"/>
      <c r="BF92" s="338">
        <f t="shared" si="44"/>
        <v>0</v>
      </c>
      <c r="BG92" s="122"/>
      <c r="BH92" s="99"/>
      <c r="BI92" s="119"/>
      <c r="BJ92" s="120"/>
      <c r="BK92" s="121"/>
      <c r="BL92" s="121"/>
      <c r="BM92" s="121"/>
      <c r="BN92" s="120"/>
      <c r="BO92" s="121">
        <f t="shared" si="45"/>
        <v>0</v>
      </c>
      <c r="BP92" s="122"/>
      <c r="BQ92" s="99"/>
      <c r="BR92" s="119"/>
      <c r="BS92" s="119"/>
      <c r="BT92" s="143"/>
      <c r="BU92" s="121"/>
      <c r="BV92" s="121"/>
      <c r="BW92" s="120"/>
      <c r="BX92" s="121">
        <f t="shared" si="46"/>
        <v>0</v>
      </c>
      <c r="BY92" s="122"/>
      <c r="BZ92" s="99"/>
    </row>
    <row r="93" spans="1:78" x14ac:dyDescent="0.3">
      <c r="A93" s="24" t="s">
        <v>252</v>
      </c>
      <c r="B93" s="24" t="s">
        <v>253</v>
      </c>
      <c r="C93" s="25" t="s">
        <v>82</v>
      </c>
      <c r="D93" s="25" t="s">
        <v>284</v>
      </c>
      <c r="E93" s="25"/>
      <c r="F93" s="78">
        <f t="shared" si="48"/>
        <v>20</v>
      </c>
      <c r="G93" s="123"/>
      <c r="H93" s="124"/>
      <c r="I93" s="124"/>
      <c r="J93" s="125"/>
      <c r="K93" s="125"/>
      <c r="L93" s="125"/>
      <c r="M93" s="121">
        <f t="shared" si="40"/>
        <v>0</v>
      </c>
      <c r="N93" s="122"/>
      <c r="O93" s="99"/>
      <c r="P93" s="123"/>
      <c r="Q93" s="124"/>
      <c r="R93" s="124"/>
      <c r="S93" s="125"/>
      <c r="T93" s="125"/>
      <c r="U93" s="125"/>
      <c r="V93" s="121">
        <f t="shared" si="41"/>
        <v>0</v>
      </c>
      <c r="W93" s="122"/>
      <c r="X93" s="99"/>
      <c r="Y93" s="123"/>
      <c r="Z93" s="124"/>
      <c r="AA93" s="125"/>
      <c r="AB93" s="125"/>
      <c r="AC93" s="125"/>
      <c r="AD93" s="124"/>
      <c r="AE93" s="121">
        <f t="shared" si="47"/>
        <v>0</v>
      </c>
      <c r="AF93" s="122"/>
      <c r="AG93" s="99"/>
      <c r="AH93" s="123"/>
      <c r="AI93" s="124"/>
      <c r="AJ93" s="125"/>
      <c r="AK93" s="125"/>
      <c r="AL93" s="125"/>
      <c r="AM93" s="124"/>
      <c r="AN93" s="121">
        <f t="shared" si="42"/>
        <v>0</v>
      </c>
      <c r="AO93" s="122"/>
      <c r="AP93" s="99"/>
      <c r="AQ93" s="339"/>
      <c r="AR93" s="340"/>
      <c r="AS93" s="341"/>
      <c r="AT93" s="341"/>
      <c r="AU93" s="341"/>
      <c r="AV93" s="340"/>
      <c r="AW93" s="338">
        <f t="shared" si="43"/>
        <v>0</v>
      </c>
      <c r="AX93" s="335"/>
      <c r="AY93" s="345"/>
      <c r="AZ93" s="339"/>
      <c r="BA93" s="340"/>
      <c r="BB93" s="341"/>
      <c r="BC93" s="341"/>
      <c r="BD93" s="341"/>
      <c r="BE93" s="340"/>
      <c r="BF93" s="338">
        <f t="shared" si="44"/>
        <v>0</v>
      </c>
      <c r="BG93" s="122"/>
      <c r="BH93" s="99"/>
      <c r="BI93" s="123">
        <v>0</v>
      </c>
      <c r="BJ93" s="124">
        <v>0</v>
      </c>
      <c r="BK93" s="125">
        <v>67.12</v>
      </c>
      <c r="BL93" s="125">
        <v>0</v>
      </c>
      <c r="BM93" s="125">
        <v>0</v>
      </c>
      <c r="BN93" s="124">
        <v>31.18</v>
      </c>
      <c r="BO93" s="121">
        <f t="shared" si="45"/>
        <v>0</v>
      </c>
      <c r="BP93" s="122" t="s">
        <v>347</v>
      </c>
      <c r="BQ93" s="99">
        <v>20</v>
      </c>
      <c r="BR93" s="123"/>
      <c r="BS93" s="123"/>
      <c r="BT93" s="327"/>
      <c r="BU93" s="125"/>
      <c r="BV93" s="125"/>
      <c r="BW93" s="124"/>
      <c r="BX93" s="121">
        <f t="shared" si="46"/>
        <v>0</v>
      </c>
      <c r="BY93" s="122"/>
      <c r="BZ93" s="99"/>
    </row>
    <row r="94" spans="1:78" x14ac:dyDescent="0.3">
      <c r="A94" s="21" t="s">
        <v>299</v>
      </c>
      <c r="B94" s="21" t="s">
        <v>300</v>
      </c>
      <c r="C94" s="21" t="s">
        <v>282</v>
      </c>
      <c r="D94" s="21" t="s">
        <v>301</v>
      </c>
      <c r="E94" s="21"/>
      <c r="F94" s="78">
        <f t="shared" si="48"/>
        <v>0</v>
      </c>
      <c r="G94" s="120"/>
      <c r="H94" s="120"/>
      <c r="I94" s="120"/>
      <c r="J94" s="121"/>
      <c r="K94" s="121"/>
      <c r="L94" s="121"/>
      <c r="M94" s="121">
        <f t="shared" si="40"/>
        <v>0</v>
      </c>
      <c r="N94" s="122"/>
      <c r="O94" s="99"/>
      <c r="P94" s="120"/>
      <c r="Q94" s="120"/>
      <c r="R94" s="120"/>
      <c r="S94" s="121"/>
      <c r="T94" s="121"/>
      <c r="U94" s="121"/>
      <c r="V94" s="121">
        <f t="shared" si="41"/>
        <v>0</v>
      </c>
      <c r="W94" s="122"/>
      <c r="X94" s="99"/>
      <c r="Y94" s="120"/>
      <c r="Z94" s="120"/>
      <c r="AA94" s="121"/>
      <c r="AB94" s="121"/>
      <c r="AC94" s="121"/>
      <c r="AD94" s="120"/>
      <c r="AE94" s="121">
        <f t="shared" si="47"/>
        <v>0</v>
      </c>
      <c r="AF94" s="122"/>
      <c r="AG94" s="99"/>
      <c r="AH94" s="120"/>
      <c r="AI94" s="120"/>
      <c r="AJ94" s="121"/>
      <c r="AK94" s="121"/>
      <c r="AL94" s="121"/>
      <c r="AM94" s="120"/>
      <c r="AN94" s="121">
        <f t="shared" si="42"/>
        <v>0</v>
      </c>
      <c r="AO94" s="122"/>
      <c r="AP94" s="99"/>
      <c r="AQ94" s="337"/>
      <c r="AR94" s="337"/>
      <c r="AS94" s="338"/>
      <c r="AT94" s="338"/>
      <c r="AU94" s="338"/>
      <c r="AV94" s="337"/>
      <c r="AW94" s="338">
        <f t="shared" si="43"/>
        <v>0</v>
      </c>
      <c r="AX94" s="335"/>
      <c r="AY94" s="345"/>
      <c r="AZ94" s="337"/>
      <c r="BA94" s="337"/>
      <c r="BB94" s="338"/>
      <c r="BC94" s="338"/>
      <c r="BD94" s="338"/>
      <c r="BE94" s="337"/>
      <c r="BF94" s="338">
        <f t="shared" si="44"/>
        <v>0</v>
      </c>
      <c r="BG94" s="122"/>
      <c r="BH94" s="99"/>
      <c r="BI94" s="120"/>
      <c r="BJ94" s="120"/>
      <c r="BK94" s="121"/>
      <c r="BL94" s="121"/>
      <c r="BM94" s="121"/>
      <c r="BN94" s="120"/>
      <c r="BO94" s="121">
        <f t="shared" si="45"/>
        <v>0</v>
      </c>
      <c r="BP94" s="122"/>
      <c r="BQ94" s="99"/>
      <c r="BR94" s="120"/>
      <c r="BS94" s="120"/>
      <c r="BT94" s="121"/>
      <c r="BU94" s="121"/>
      <c r="BV94" s="121"/>
      <c r="BW94" s="120"/>
      <c r="BX94" s="121">
        <f t="shared" si="46"/>
        <v>0</v>
      </c>
      <c r="BY94" s="122"/>
      <c r="BZ94" s="99"/>
    </row>
    <row r="95" spans="1:78" x14ac:dyDescent="0.3">
      <c r="A95" s="21" t="s">
        <v>324</v>
      </c>
      <c r="B95" s="21" t="s">
        <v>329</v>
      </c>
      <c r="C95" s="21" t="s">
        <v>330</v>
      </c>
      <c r="D95" s="21" t="s">
        <v>331</v>
      </c>
      <c r="E95" s="21"/>
      <c r="F95" s="78">
        <f t="shared" si="48"/>
        <v>0</v>
      </c>
      <c r="G95" s="120"/>
      <c r="H95" s="120"/>
      <c r="I95" s="120"/>
      <c r="J95" s="121"/>
      <c r="K95" s="121"/>
      <c r="L95" s="121"/>
      <c r="M95" s="121">
        <f t="shared" si="40"/>
        <v>0</v>
      </c>
      <c r="N95" s="122"/>
      <c r="O95" s="99"/>
      <c r="P95" s="120"/>
      <c r="Q95" s="120"/>
      <c r="R95" s="120"/>
      <c r="S95" s="121"/>
      <c r="T95" s="121"/>
      <c r="U95" s="121"/>
      <c r="V95" s="121">
        <f>P95+Q95</f>
        <v>0</v>
      </c>
      <c r="W95" s="122"/>
      <c r="X95" s="99"/>
      <c r="Y95" s="120"/>
      <c r="Z95" s="120"/>
      <c r="AA95" s="121"/>
      <c r="AB95" s="121"/>
      <c r="AC95" s="121"/>
      <c r="AD95" s="120"/>
      <c r="AE95" s="121">
        <f t="shared" si="47"/>
        <v>0</v>
      </c>
      <c r="AF95" s="122"/>
      <c r="AG95" s="99"/>
      <c r="AH95" s="120"/>
      <c r="AI95" s="120"/>
      <c r="AJ95" s="121"/>
      <c r="AK95" s="121"/>
      <c r="AL95" s="121"/>
      <c r="AM95" s="120"/>
      <c r="AN95" s="121">
        <f t="shared" si="42"/>
        <v>0</v>
      </c>
      <c r="AO95" s="122"/>
      <c r="AP95" s="99"/>
      <c r="AQ95" s="337"/>
      <c r="AR95" s="337"/>
      <c r="AS95" s="338"/>
      <c r="AT95" s="338"/>
      <c r="AU95" s="338"/>
      <c r="AV95" s="337"/>
      <c r="AW95" s="338">
        <f t="shared" si="43"/>
        <v>0</v>
      </c>
      <c r="AX95" s="335"/>
      <c r="AY95" s="345"/>
      <c r="AZ95" s="337"/>
      <c r="BA95" s="337"/>
      <c r="BB95" s="338"/>
      <c r="BC95" s="338"/>
      <c r="BD95" s="338"/>
      <c r="BE95" s="337"/>
      <c r="BF95" s="338">
        <f>AZ95+BA95</f>
        <v>0</v>
      </c>
      <c r="BG95" s="122"/>
      <c r="BH95" s="99"/>
      <c r="BI95" s="120"/>
      <c r="BJ95" s="120"/>
      <c r="BK95" s="121"/>
      <c r="BL95" s="121"/>
      <c r="BM95" s="121"/>
      <c r="BN95" s="120"/>
      <c r="BO95" s="121">
        <f t="shared" si="45"/>
        <v>0</v>
      </c>
      <c r="BP95" s="122"/>
      <c r="BQ95" s="99"/>
      <c r="BR95" s="120"/>
      <c r="BS95" s="120"/>
      <c r="BT95" s="121"/>
      <c r="BU95" s="121"/>
      <c r="BV95" s="121"/>
      <c r="BW95" s="120"/>
      <c r="BX95" s="121">
        <f t="shared" si="46"/>
        <v>0</v>
      </c>
      <c r="BY95" s="122"/>
      <c r="BZ95" s="99"/>
    </row>
    <row r="96" spans="1:78" x14ac:dyDescent="0.3">
      <c r="A96" s="24" t="s">
        <v>321</v>
      </c>
      <c r="B96" s="24" t="s">
        <v>322</v>
      </c>
      <c r="C96" s="24" t="s">
        <v>327</v>
      </c>
      <c r="D96" s="24" t="s">
        <v>323</v>
      </c>
      <c r="E96" s="24"/>
      <c r="F96" s="79">
        <v>38</v>
      </c>
      <c r="G96" s="124">
        <v>0</v>
      </c>
      <c r="H96" s="124">
        <v>0</v>
      </c>
      <c r="I96" s="124">
        <v>90.57</v>
      </c>
      <c r="J96" s="125">
        <v>4</v>
      </c>
      <c r="K96" s="125">
        <v>0</v>
      </c>
      <c r="L96" s="125">
        <v>45.92</v>
      </c>
      <c r="M96" s="125">
        <f>J96+K96</f>
        <v>4</v>
      </c>
      <c r="N96" s="137" t="s">
        <v>348</v>
      </c>
      <c r="O96" s="99">
        <v>19</v>
      </c>
      <c r="P96" s="124"/>
      <c r="Q96" s="124"/>
      <c r="R96" s="124"/>
      <c r="S96" s="125"/>
      <c r="T96" s="125"/>
      <c r="U96" s="125"/>
      <c r="V96" s="125">
        <f t="shared" si="41"/>
        <v>0</v>
      </c>
      <c r="W96" s="137"/>
      <c r="X96" s="99"/>
      <c r="Y96" s="124"/>
      <c r="Z96" s="124"/>
      <c r="AA96" s="125"/>
      <c r="AB96" s="125"/>
      <c r="AC96" s="125"/>
      <c r="AD96" s="124"/>
      <c r="AE96" s="121">
        <f t="shared" si="47"/>
        <v>0</v>
      </c>
      <c r="AF96" s="137"/>
      <c r="AG96" s="99"/>
      <c r="AH96" s="124"/>
      <c r="AI96" s="124"/>
      <c r="AJ96" s="125"/>
      <c r="AK96" s="125"/>
      <c r="AL96" s="125"/>
      <c r="AM96" s="124"/>
      <c r="AN96" s="125">
        <f t="shared" si="42"/>
        <v>0</v>
      </c>
      <c r="AO96" s="137"/>
      <c r="AP96" s="99"/>
      <c r="AQ96" s="340">
        <v>0</v>
      </c>
      <c r="AR96" s="340">
        <v>0</v>
      </c>
      <c r="AS96" s="341">
        <v>80.069999999999993</v>
      </c>
      <c r="AT96" s="341">
        <v>0</v>
      </c>
      <c r="AU96" s="341">
        <v>0</v>
      </c>
      <c r="AV96" s="340">
        <v>51.24</v>
      </c>
      <c r="AW96" s="341">
        <f t="shared" si="43"/>
        <v>0</v>
      </c>
      <c r="AX96" s="342" t="s">
        <v>349</v>
      </c>
      <c r="AY96" s="345">
        <v>18</v>
      </c>
      <c r="AZ96" s="340">
        <v>0</v>
      </c>
      <c r="BA96" s="340">
        <v>0</v>
      </c>
      <c r="BB96" s="341">
        <v>66.78</v>
      </c>
      <c r="BC96" s="341"/>
      <c r="BD96" s="341"/>
      <c r="BE96" s="340"/>
      <c r="BF96" s="341">
        <f t="shared" si="44"/>
        <v>0</v>
      </c>
      <c r="BG96" s="137" t="s">
        <v>348</v>
      </c>
      <c r="BH96" s="99">
        <v>19</v>
      </c>
      <c r="BI96" s="124">
        <v>4</v>
      </c>
      <c r="BJ96" s="124">
        <v>0</v>
      </c>
      <c r="BK96" s="125">
        <v>68.040000000000006</v>
      </c>
      <c r="BL96" s="125"/>
      <c r="BM96" s="125"/>
      <c r="BN96" s="124"/>
      <c r="BO96" s="121">
        <f t="shared" si="45"/>
        <v>4</v>
      </c>
      <c r="BP96" s="137" t="s">
        <v>350</v>
      </c>
      <c r="BQ96" s="99">
        <v>17</v>
      </c>
      <c r="BR96" s="115">
        <v>12</v>
      </c>
      <c r="BS96" s="115">
        <v>0</v>
      </c>
      <c r="BT96" s="115"/>
      <c r="BU96" s="115"/>
      <c r="BV96" s="115"/>
      <c r="BW96" s="115"/>
      <c r="BX96" s="121">
        <f t="shared" si="46"/>
        <v>12</v>
      </c>
      <c r="BY96" s="115"/>
      <c r="BZ96" s="94" t="s">
        <v>411</v>
      </c>
    </row>
    <row r="97" spans="1:78" x14ac:dyDescent="0.3">
      <c r="A97" s="21" t="s">
        <v>107</v>
      </c>
      <c r="B97" s="21" t="s">
        <v>108</v>
      </c>
      <c r="C97" s="21" t="s">
        <v>96</v>
      </c>
      <c r="D97" s="21" t="s">
        <v>109</v>
      </c>
      <c r="E97" s="21"/>
      <c r="F97" s="79">
        <f t="shared" si="48"/>
        <v>0</v>
      </c>
      <c r="G97" s="120"/>
      <c r="H97" s="120"/>
      <c r="I97" s="120"/>
      <c r="J97" s="120"/>
      <c r="K97" s="120"/>
      <c r="L97" s="120"/>
      <c r="M97" s="125">
        <f t="shared" ref="M97:M102" si="49">H97+I97</f>
        <v>0</v>
      </c>
      <c r="N97" s="120"/>
      <c r="O97" s="99"/>
      <c r="P97" s="120"/>
      <c r="Q97" s="120"/>
      <c r="R97" s="120"/>
      <c r="S97" s="120"/>
      <c r="T97" s="120"/>
      <c r="U97" s="120"/>
      <c r="V97" s="125">
        <f t="shared" ref="V97:V102" si="50">Q97+R97</f>
        <v>0</v>
      </c>
      <c r="W97" s="120"/>
      <c r="X97" s="99"/>
      <c r="Y97" s="120"/>
      <c r="Z97" s="120"/>
      <c r="AA97" s="120"/>
      <c r="AB97" s="120"/>
      <c r="AC97" s="120"/>
      <c r="AD97" s="120"/>
      <c r="AE97" s="121">
        <f t="shared" si="47"/>
        <v>0</v>
      </c>
      <c r="AF97" s="120"/>
      <c r="AG97" s="99"/>
      <c r="AH97" s="120"/>
      <c r="AI97" s="120"/>
      <c r="AJ97" s="120"/>
      <c r="AK97" s="120"/>
      <c r="AL97" s="120"/>
      <c r="AM97" s="120"/>
      <c r="AN97" s="125">
        <f t="shared" si="42"/>
        <v>0</v>
      </c>
      <c r="AO97" s="120"/>
      <c r="AP97" s="99"/>
      <c r="AQ97" s="337"/>
      <c r="AR97" s="337"/>
      <c r="AS97" s="337"/>
      <c r="AT97" s="337"/>
      <c r="AU97" s="337"/>
      <c r="AV97" s="337"/>
      <c r="AW97" s="341">
        <f t="shared" si="43"/>
        <v>0</v>
      </c>
      <c r="AX97" s="337"/>
      <c r="AY97" s="345"/>
      <c r="AZ97" s="337"/>
      <c r="BA97" s="337"/>
      <c r="BB97" s="337"/>
      <c r="BC97" s="337"/>
      <c r="BD97" s="337"/>
      <c r="BE97" s="337"/>
      <c r="BF97" s="341">
        <f t="shared" si="44"/>
        <v>0</v>
      </c>
      <c r="BG97" s="120"/>
      <c r="BH97" s="99"/>
      <c r="BI97" s="120"/>
      <c r="BJ97" s="120"/>
      <c r="BK97" s="120"/>
      <c r="BL97" s="120"/>
      <c r="BM97" s="120"/>
      <c r="BN97" s="120"/>
      <c r="BO97" s="121">
        <f t="shared" si="45"/>
        <v>0</v>
      </c>
      <c r="BP97" s="120"/>
      <c r="BQ97" s="99"/>
      <c r="BR97" s="120"/>
      <c r="BS97" s="120"/>
      <c r="BT97" s="120"/>
      <c r="BU97" s="120"/>
      <c r="BV97" s="120"/>
      <c r="BW97" s="120"/>
      <c r="BX97" s="121">
        <f t="shared" ref="BX97:BX100" si="51">BR97+BS97</f>
        <v>0</v>
      </c>
      <c r="BY97" s="120"/>
      <c r="BZ97" s="99"/>
    </row>
    <row r="98" spans="1:78" x14ac:dyDescent="0.3">
      <c r="A98" s="21" t="s">
        <v>141</v>
      </c>
      <c r="B98" s="21" t="s">
        <v>376</v>
      </c>
      <c r="C98" s="21" t="s">
        <v>82</v>
      </c>
      <c r="D98" s="24" t="s">
        <v>377</v>
      </c>
      <c r="E98" s="25"/>
      <c r="F98" s="79">
        <f t="shared" si="48"/>
        <v>0</v>
      </c>
      <c r="G98" s="140"/>
      <c r="H98" s="141"/>
      <c r="I98" s="141"/>
      <c r="J98" s="141"/>
      <c r="K98" s="141"/>
      <c r="L98" s="141"/>
      <c r="M98" s="124">
        <f t="shared" si="49"/>
        <v>0</v>
      </c>
      <c r="N98" s="141"/>
      <c r="O98" s="99"/>
      <c r="P98" s="141"/>
      <c r="Q98" s="141"/>
      <c r="R98" s="141"/>
      <c r="S98" s="141"/>
      <c r="T98" s="141"/>
      <c r="U98" s="141"/>
      <c r="V98" s="124">
        <f t="shared" si="50"/>
        <v>0</v>
      </c>
      <c r="W98" s="141"/>
      <c r="X98" s="99"/>
      <c r="Y98" s="141"/>
      <c r="Z98" s="141"/>
      <c r="AA98" s="141"/>
      <c r="AB98" s="141"/>
      <c r="AC98" s="141"/>
      <c r="AD98" s="141"/>
      <c r="AE98" s="125">
        <f t="shared" si="47"/>
        <v>0</v>
      </c>
      <c r="AF98" s="141"/>
      <c r="AG98" s="99"/>
      <c r="AH98" s="141"/>
      <c r="AI98" s="141"/>
      <c r="AJ98" s="141"/>
      <c r="AK98" s="141"/>
      <c r="AL98" s="141"/>
      <c r="AM98" s="141"/>
      <c r="AN98" s="124">
        <f t="shared" si="42"/>
        <v>0</v>
      </c>
      <c r="AO98" s="141"/>
      <c r="AP98" s="99"/>
      <c r="AQ98" s="141"/>
      <c r="AR98" s="141"/>
      <c r="AS98" s="141"/>
      <c r="AT98" s="141"/>
      <c r="AU98" s="141"/>
      <c r="AV98" s="141"/>
      <c r="AW98" s="124">
        <f t="shared" si="43"/>
        <v>0</v>
      </c>
      <c r="AX98" s="141"/>
      <c r="AY98" s="99"/>
      <c r="AZ98" s="141"/>
      <c r="BA98" s="141"/>
      <c r="BB98" s="141"/>
      <c r="BC98" s="141"/>
      <c r="BD98" s="141"/>
      <c r="BE98" s="141"/>
      <c r="BF98" s="124">
        <f t="shared" si="44"/>
        <v>0</v>
      </c>
      <c r="BG98" s="141"/>
      <c r="BH98" s="99"/>
      <c r="BI98" s="141"/>
      <c r="BJ98" s="141"/>
      <c r="BK98" s="141"/>
      <c r="BL98" s="141"/>
      <c r="BM98" s="141"/>
      <c r="BN98" s="141"/>
      <c r="BO98" s="125">
        <f t="shared" si="45"/>
        <v>0</v>
      </c>
      <c r="BP98" s="141"/>
      <c r="BQ98" s="99"/>
      <c r="BR98" s="141"/>
      <c r="BS98" s="141"/>
      <c r="BT98" s="141"/>
      <c r="BU98" s="141"/>
      <c r="BV98" s="141"/>
      <c r="BW98" s="141"/>
      <c r="BX98" s="125">
        <f t="shared" si="51"/>
        <v>0</v>
      </c>
      <c r="BY98" s="141"/>
      <c r="BZ98" s="99"/>
    </row>
    <row r="99" spans="1:78" x14ac:dyDescent="0.3">
      <c r="A99" s="21" t="s">
        <v>65</v>
      </c>
      <c r="B99" s="21" t="s">
        <v>66</v>
      </c>
      <c r="C99" s="22" t="s">
        <v>96</v>
      </c>
      <c r="D99" s="21" t="s">
        <v>68</v>
      </c>
      <c r="E99" s="22"/>
      <c r="F99" s="79">
        <f t="shared" si="48"/>
        <v>10</v>
      </c>
      <c r="G99" s="114"/>
      <c r="H99" s="115"/>
      <c r="I99" s="115"/>
      <c r="J99" s="115"/>
      <c r="K99" s="115"/>
      <c r="L99" s="115"/>
      <c r="M99" s="125">
        <f t="shared" si="49"/>
        <v>0</v>
      </c>
      <c r="N99" s="116"/>
      <c r="O99" s="94"/>
      <c r="P99" s="114"/>
      <c r="Q99" s="115"/>
      <c r="R99" s="115"/>
      <c r="S99" s="115"/>
      <c r="T99" s="115"/>
      <c r="U99" s="115"/>
      <c r="V99" s="125">
        <f t="shared" si="50"/>
        <v>0</v>
      </c>
      <c r="W99" s="115"/>
      <c r="X99" s="94"/>
      <c r="Y99" s="115"/>
      <c r="Z99" s="115"/>
      <c r="AA99" s="115"/>
      <c r="AB99" s="115"/>
      <c r="AC99" s="115"/>
      <c r="AD99" s="115"/>
      <c r="AE99" s="125">
        <f t="shared" ref="AE99:AE102" si="52">Z99+AA99</f>
        <v>0</v>
      </c>
      <c r="AF99" s="115"/>
      <c r="AG99" s="94"/>
      <c r="AH99" s="115"/>
      <c r="AI99" s="115"/>
      <c r="AJ99" s="115"/>
      <c r="AK99" s="115"/>
      <c r="AL99" s="115"/>
      <c r="AM99" s="115"/>
      <c r="AN99" s="125">
        <f t="shared" ref="AN99:AN102" si="53">AI99+AJ99</f>
        <v>0</v>
      </c>
      <c r="AO99" s="115"/>
      <c r="AP99" s="94"/>
      <c r="AQ99" s="120">
        <v>8</v>
      </c>
      <c r="AR99" s="120">
        <v>0</v>
      </c>
      <c r="AS99" s="120">
        <v>87.38</v>
      </c>
      <c r="AT99" s="120"/>
      <c r="AU99" s="182"/>
      <c r="AV99" s="182"/>
      <c r="AW99" s="187">
        <f t="shared" ref="AW99:AW102" si="54">AR99+AS99</f>
        <v>87.38</v>
      </c>
      <c r="AX99" s="182" t="s">
        <v>390</v>
      </c>
      <c r="AY99" s="130">
        <v>10</v>
      </c>
      <c r="AZ99" s="115"/>
      <c r="BA99" s="115"/>
      <c r="BB99" s="115"/>
      <c r="BC99" s="115"/>
      <c r="BD99" s="115"/>
      <c r="BE99" s="115"/>
      <c r="BF99" s="125">
        <f t="shared" ref="BF99:BF102" si="55">BA99+BB99</f>
        <v>0</v>
      </c>
      <c r="BG99" s="115"/>
      <c r="BH99" s="94"/>
      <c r="BI99" s="115"/>
      <c r="BJ99" s="115"/>
      <c r="BK99" s="115"/>
      <c r="BL99" s="115"/>
      <c r="BM99" s="115"/>
      <c r="BN99" s="115"/>
      <c r="BO99" s="125">
        <f t="shared" si="45"/>
        <v>0</v>
      </c>
      <c r="BP99" s="115"/>
      <c r="BQ99" s="94"/>
      <c r="BR99" s="115"/>
      <c r="BS99" s="115"/>
      <c r="BT99" s="115"/>
      <c r="BU99" s="115"/>
      <c r="BV99" s="115"/>
      <c r="BW99" s="115"/>
      <c r="BX99" s="125">
        <f t="shared" si="51"/>
        <v>0</v>
      </c>
      <c r="BY99" s="115"/>
      <c r="BZ99" s="94"/>
    </row>
    <row r="100" spans="1:78" x14ac:dyDescent="0.3">
      <c r="A100" s="21" t="s">
        <v>65</v>
      </c>
      <c r="B100" s="21" t="s">
        <v>66</v>
      </c>
      <c r="C100" s="22" t="s">
        <v>96</v>
      </c>
      <c r="D100" s="21" t="s">
        <v>148</v>
      </c>
      <c r="E100" s="22"/>
      <c r="F100" s="78">
        <f t="shared" si="48"/>
        <v>28</v>
      </c>
      <c r="G100" s="119"/>
      <c r="H100" s="120"/>
      <c r="I100" s="120"/>
      <c r="J100" s="120"/>
      <c r="K100" s="120"/>
      <c r="L100" s="120"/>
      <c r="M100" s="120">
        <f t="shared" si="49"/>
        <v>0</v>
      </c>
      <c r="N100" s="121"/>
      <c r="O100" s="94"/>
      <c r="P100" s="119"/>
      <c r="Q100" s="120"/>
      <c r="R100" s="120"/>
      <c r="S100" s="120"/>
      <c r="T100" s="120"/>
      <c r="U100" s="120"/>
      <c r="V100" s="120">
        <f t="shared" si="50"/>
        <v>0</v>
      </c>
      <c r="W100" s="120"/>
      <c r="X100" s="94"/>
      <c r="Y100" s="120"/>
      <c r="Z100" s="120"/>
      <c r="AA100" s="120"/>
      <c r="AB100" s="120"/>
      <c r="AC100" s="120"/>
      <c r="AD100" s="120"/>
      <c r="AE100" s="120">
        <f t="shared" si="52"/>
        <v>0</v>
      </c>
      <c r="AF100" s="120"/>
      <c r="AG100" s="94"/>
      <c r="AH100" s="120"/>
      <c r="AI100" s="120"/>
      <c r="AJ100" s="120"/>
      <c r="AK100" s="120"/>
      <c r="AL100" s="120"/>
      <c r="AM100" s="120"/>
      <c r="AN100" s="120">
        <f t="shared" si="53"/>
        <v>0</v>
      </c>
      <c r="AO100" s="120"/>
      <c r="AP100" s="94"/>
      <c r="AQ100" s="120">
        <v>0</v>
      </c>
      <c r="AR100" s="120">
        <v>0</v>
      </c>
      <c r="AS100" s="120">
        <v>82.18</v>
      </c>
      <c r="AT100" s="120"/>
      <c r="AU100" s="182"/>
      <c r="AV100" s="182"/>
      <c r="AW100" s="182">
        <f t="shared" si="54"/>
        <v>82.18</v>
      </c>
      <c r="AX100" s="182" t="s">
        <v>391</v>
      </c>
      <c r="AY100" s="130">
        <v>13</v>
      </c>
      <c r="AZ100" s="120">
        <v>0</v>
      </c>
      <c r="BA100" s="120">
        <v>0</v>
      </c>
      <c r="BB100" s="120">
        <v>72.19</v>
      </c>
      <c r="BC100" s="120"/>
      <c r="BD100" s="120"/>
      <c r="BE100" s="120"/>
      <c r="BF100" s="120">
        <f t="shared" si="55"/>
        <v>72.19</v>
      </c>
      <c r="BG100" s="120" t="s">
        <v>374</v>
      </c>
      <c r="BH100" s="94">
        <v>15</v>
      </c>
      <c r="BI100" s="115"/>
      <c r="BJ100" s="115"/>
      <c r="BK100" s="115"/>
      <c r="BL100" s="115"/>
      <c r="BM100" s="115"/>
      <c r="BN100" s="115"/>
      <c r="BO100" s="120">
        <f t="shared" si="45"/>
        <v>0</v>
      </c>
      <c r="BP100" s="115"/>
      <c r="BQ100" s="94"/>
      <c r="BR100" s="115"/>
      <c r="BS100" s="115"/>
      <c r="BT100" s="115"/>
      <c r="BU100" s="115"/>
      <c r="BV100" s="115"/>
      <c r="BW100" s="115"/>
      <c r="BX100" s="120">
        <f t="shared" si="51"/>
        <v>0</v>
      </c>
      <c r="BY100" s="115"/>
      <c r="BZ100" s="94"/>
    </row>
    <row r="101" spans="1:78" x14ac:dyDescent="0.3">
      <c r="A101" s="21" t="s">
        <v>209</v>
      </c>
      <c r="B101" s="21" t="s">
        <v>61</v>
      </c>
      <c r="C101" s="22" t="s">
        <v>293</v>
      </c>
      <c r="D101" s="21" t="s">
        <v>425</v>
      </c>
      <c r="E101" s="22"/>
      <c r="F101" s="78">
        <v>0</v>
      </c>
      <c r="G101" s="119"/>
      <c r="H101" s="120"/>
      <c r="I101" s="120"/>
      <c r="J101" s="120"/>
      <c r="K101" s="120"/>
      <c r="L101" s="120"/>
      <c r="M101" s="120"/>
      <c r="N101" s="121"/>
      <c r="O101" s="94"/>
      <c r="P101" s="119"/>
      <c r="Q101" s="120"/>
      <c r="R101" s="120"/>
      <c r="S101" s="120"/>
      <c r="T101" s="120"/>
      <c r="U101" s="120"/>
      <c r="V101" s="120"/>
      <c r="W101" s="120"/>
      <c r="X101" s="94"/>
      <c r="Y101" s="120"/>
      <c r="Z101" s="120"/>
      <c r="AA101" s="120"/>
      <c r="AB101" s="120"/>
      <c r="AC101" s="120"/>
      <c r="AD101" s="120"/>
      <c r="AE101" s="120"/>
      <c r="AF101" s="120"/>
      <c r="AG101" s="94"/>
      <c r="AH101" s="120"/>
      <c r="AI101" s="120"/>
      <c r="AJ101" s="120"/>
      <c r="AK101" s="120"/>
      <c r="AL101" s="120"/>
      <c r="AM101" s="120"/>
      <c r="AN101" s="120"/>
      <c r="AO101" s="120"/>
      <c r="AP101" s="94"/>
      <c r="AQ101" s="120"/>
      <c r="AR101" s="120"/>
      <c r="AS101" s="120"/>
      <c r="AT101" s="120"/>
      <c r="AU101" s="182"/>
      <c r="AV101" s="182"/>
      <c r="AW101" s="182"/>
      <c r="AX101" s="182"/>
      <c r="AY101" s="130"/>
      <c r="AZ101" s="120"/>
      <c r="BA101" s="120"/>
      <c r="BB101" s="120"/>
      <c r="BC101" s="120"/>
      <c r="BD101" s="120"/>
      <c r="BE101" s="120"/>
      <c r="BF101" s="120"/>
      <c r="BG101" s="121"/>
      <c r="BH101" s="94"/>
      <c r="BI101" s="114"/>
      <c r="BJ101" s="115"/>
      <c r="BK101" s="115"/>
      <c r="BL101" s="115"/>
      <c r="BM101" s="115"/>
      <c r="BN101" s="115"/>
      <c r="BO101" s="120">
        <f t="shared" si="45"/>
        <v>0</v>
      </c>
      <c r="BP101" s="115"/>
      <c r="BQ101" s="94"/>
      <c r="BR101" s="115"/>
      <c r="BS101" s="115"/>
      <c r="BT101" s="115"/>
      <c r="BU101" s="115"/>
      <c r="BV101" s="115"/>
      <c r="BW101" s="115"/>
      <c r="BX101" s="120">
        <f t="shared" ref="BX101" si="56">BR101+BS101</f>
        <v>0</v>
      </c>
      <c r="BY101" s="115"/>
      <c r="BZ101" s="94"/>
    </row>
    <row r="102" spans="1:78" x14ac:dyDescent="0.3">
      <c r="A102" s="21" t="s">
        <v>285</v>
      </c>
      <c r="B102" s="21" t="s">
        <v>286</v>
      </c>
      <c r="C102" s="22" t="s">
        <v>287</v>
      </c>
      <c r="D102" s="21" t="s">
        <v>289</v>
      </c>
      <c r="E102" s="21"/>
      <c r="F102" s="78">
        <f t="shared" si="48"/>
        <v>28</v>
      </c>
      <c r="G102" s="120"/>
      <c r="H102" s="120"/>
      <c r="I102" s="120"/>
      <c r="J102" s="120"/>
      <c r="K102" s="120"/>
      <c r="L102" s="120"/>
      <c r="M102" s="120">
        <f t="shared" si="49"/>
        <v>0</v>
      </c>
      <c r="N102" s="120"/>
      <c r="O102" s="94"/>
      <c r="P102" s="120"/>
      <c r="Q102" s="120"/>
      <c r="R102" s="120"/>
      <c r="S102" s="120"/>
      <c r="T102" s="120"/>
      <c r="U102" s="120"/>
      <c r="V102" s="120">
        <f t="shared" si="50"/>
        <v>0</v>
      </c>
      <c r="W102" s="120"/>
      <c r="X102" s="94"/>
      <c r="Y102" s="120"/>
      <c r="Z102" s="120"/>
      <c r="AA102" s="120"/>
      <c r="AB102" s="120"/>
      <c r="AC102" s="120"/>
      <c r="AD102" s="120"/>
      <c r="AE102" s="120">
        <f t="shared" si="52"/>
        <v>0</v>
      </c>
      <c r="AF102" s="120"/>
      <c r="AG102" s="94"/>
      <c r="AH102" s="120"/>
      <c r="AI102" s="120"/>
      <c r="AJ102" s="120"/>
      <c r="AK102" s="120"/>
      <c r="AL102" s="120"/>
      <c r="AM102" s="120"/>
      <c r="AN102" s="120">
        <f t="shared" si="53"/>
        <v>0</v>
      </c>
      <c r="AO102" s="120"/>
      <c r="AP102" s="94"/>
      <c r="AQ102" s="120">
        <v>0</v>
      </c>
      <c r="AR102" s="120">
        <v>0</v>
      </c>
      <c r="AS102" s="120">
        <v>75.44</v>
      </c>
      <c r="AT102" s="120"/>
      <c r="AU102" s="182"/>
      <c r="AV102" s="182"/>
      <c r="AW102" s="182">
        <f t="shared" si="54"/>
        <v>75.44</v>
      </c>
      <c r="AX102" s="182" t="s">
        <v>392</v>
      </c>
      <c r="AY102" s="127">
        <v>14</v>
      </c>
      <c r="AZ102" s="120">
        <v>0</v>
      </c>
      <c r="BA102" s="120">
        <v>0</v>
      </c>
      <c r="BB102" s="120">
        <v>73.12</v>
      </c>
      <c r="BC102" s="120"/>
      <c r="BD102" s="120"/>
      <c r="BE102" s="120"/>
      <c r="BF102" s="120">
        <f t="shared" si="55"/>
        <v>73.12</v>
      </c>
      <c r="BG102" s="121" t="s">
        <v>392</v>
      </c>
      <c r="BH102" s="94">
        <v>14</v>
      </c>
      <c r="BI102" s="114"/>
      <c r="BJ102" s="115"/>
      <c r="BK102" s="115"/>
      <c r="BL102" s="115"/>
      <c r="BM102" s="115"/>
      <c r="BN102" s="115"/>
      <c r="BO102" s="120">
        <f t="shared" si="45"/>
        <v>0</v>
      </c>
      <c r="BP102" s="115"/>
      <c r="BQ102" s="94"/>
      <c r="BR102" s="115"/>
      <c r="BS102" s="115"/>
      <c r="BT102" s="115"/>
      <c r="BU102" s="115"/>
      <c r="BV102" s="115"/>
      <c r="BW102" s="115"/>
      <c r="BX102" s="120">
        <f t="shared" ref="BX102" si="57">BR102+BS102</f>
        <v>0</v>
      </c>
      <c r="BY102" s="115"/>
      <c r="BZ102" s="94"/>
    </row>
    <row r="103" spans="1:78" x14ac:dyDescent="0.3">
      <c r="A103" s="30"/>
      <c r="B103" s="30"/>
      <c r="C103" s="30"/>
      <c r="D103" s="30"/>
      <c r="E103" s="30"/>
    </row>
    <row r="104" spans="1:78" ht="16.2" thickBot="1" x14ac:dyDescent="0.35">
      <c r="A104" s="30"/>
      <c r="B104" s="30"/>
      <c r="C104" s="30"/>
      <c r="D104" s="30"/>
      <c r="E104" s="30"/>
      <c r="BH104" s="144"/>
    </row>
    <row r="105" spans="1:78" s="15" customFormat="1" ht="62.4" x14ac:dyDescent="0.3">
      <c r="A105" s="349" t="s">
        <v>424</v>
      </c>
      <c r="B105" s="350"/>
      <c r="C105" s="350"/>
      <c r="D105" s="350"/>
      <c r="E105" s="350"/>
      <c r="F105" s="96" t="s">
        <v>4</v>
      </c>
      <c r="G105" s="107" t="s">
        <v>5</v>
      </c>
      <c r="H105" s="108" t="s">
        <v>6</v>
      </c>
      <c r="I105" s="108" t="s">
        <v>7</v>
      </c>
      <c r="J105" s="103" t="s">
        <v>365</v>
      </c>
      <c r="K105" s="108" t="s">
        <v>6</v>
      </c>
      <c r="L105" s="108" t="s">
        <v>7</v>
      </c>
      <c r="M105" s="103" t="s">
        <v>8</v>
      </c>
      <c r="N105" s="98" t="s">
        <v>316</v>
      </c>
      <c r="O105" s="10" t="s">
        <v>9</v>
      </c>
      <c r="P105" s="107" t="s">
        <v>5</v>
      </c>
      <c r="Q105" s="108" t="s">
        <v>6</v>
      </c>
      <c r="R105" s="108" t="s">
        <v>7</v>
      </c>
      <c r="S105" s="103" t="s">
        <v>365</v>
      </c>
      <c r="T105" s="108" t="s">
        <v>6</v>
      </c>
      <c r="U105" s="108" t="s">
        <v>7</v>
      </c>
      <c r="V105" s="103" t="s">
        <v>8</v>
      </c>
      <c r="W105" s="98" t="s">
        <v>316</v>
      </c>
      <c r="X105" s="10" t="s">
        <v>9</v>
      </c>
      <c r="Y105" s="112" t="s">
        <v>346</v>
      </c>
      <c r="Z105" s="108" t="s">
        <v>6</v>
      </c>
      <c r="AA105" s="103" t="s">
        <v>7</v>
      </c>
      <c r="AB105" s="103" t="s">
        <v>365</v>
      </c>
      <c r="AC105" s="108" t="s">
        <v>6</v>
      </c>
      <c r="AD105" s="108" t="s">
        <v>7</v>
      </c>
      <c r="AE105" s="103" t="s">
        <v>8</v>
      </c>
      <c r="AF105" s="98" t="s">
        <v>316</v>
      </c>
      <c r="AG105" s="10" t="s">
        <v>9</v>
      </c>
      <c r="AH105" s="107" t="s">
        <v>5</v>
      </c>
      <c r="AI105" s="108" t="s">
        <v>6</v>
      </c>
      <c r="AJ105" s="103"/>
      <c r="AK105" s="103" t="s">
        <v>365</v>
      </c>
      <c r="AL105" s="108" t="s">
        <v>6</v>
      </c>
      <c r="AM105" s="108" t="s">
        <v>7</v>
      </c>
      <c r="AN105" s="103" t="s">
        <v>8</v>
      </c>
      <c r="AO105" s="98" t="s">
        <v>316</v>
      </c>
      <c r="AP105" s="10" t="s">
        <v>9</v>
      </c>
      <c r="AQ105" s="107" t="s">
        <v>5</v>
      </c>
      <c r="AR105" s="108" t="s">
        <v>6</v>
      </c>
      <c r="AS105" s="103" t="s">
        <v>7</v>
      </c>
      <c r="AT105" s="103" t="s">
        <v>365</v>
      </c>
      <c r="AU105" s="108" t="s">
        <v>6</v>
      </c>
      <c r="AV105" s="108" t="s">
        <v>7</v>
      </c>
      <c r="AW105" s="103" t="s">
        <v>8</v>
      </c>
      <c r="AX105" s="98" t="s">
        <v>316</v>
      </c>
      <c r="AY105" s="10" t="s">
        <v>9</v>
      </c>
      <c r="AZ105" s="107" t="s">
        <v>5</v>
      </c>
      <c r="BA105" s="108" t="s">
        <v>6</v>
      </c>
      <c r="BB105" s="103" t="s">
        <v>7</v>
      </c>
      <c r="BC105" s="103" t="s">
        <v>365</v>
      </c>
      <c r="BD105" s="108" t="s">
        <v>6</v>
      </c>
      <c r="BE105" s="108" t="s">
        <v>7</v>
      </c>
      <c r="BF105" s="103" t="s">
        <v>8</v>
      </c>
      <c r="BG105" s="98" t="s">
        <v>316</v>
      </c>
      <c r="BH105" s="10" t="s">
        <v>9</v>
      </c>
      <c r="BI105" s="107" t="s">
        <v>5</v>
      </c>
      <c r="BJ105" s="108" t="s">
        <v>6</v>
      </c>
      <c r="BK105" s="103" t="s">
        <v>7</v>
      </c>
      <c r="BL105" s="103" t="s">
        <v>365</v>
      </c>
      <c r="BM105" s="108" t="s">
        <v>6</v>
      </c>
      <c r="BN105" s="108" t="s">
        <v>7</v>
      </c>
      <c r="BO105" s="103" t="s">
        <v>8</v>
      </c>
      <c r="BP105" s="98" t="s">
        <v>316</v>
      </c>
      <c r="BQ105" s="10" t="s">
        <v>9</v>
      </c>
      <c r="BR105" s="107" t="s">
        <v>5</v>
      </c>
      <c r="BS105" s="108" t="s">
        <v>6</v>
      </c>
      <c r="BT105" s="103" t="s">
        <v>7</v>
      </c>
      <c r="BU105" s="103" t="s">
        <v>365</v>
      </c>
      <c r="BV105" s="108" t="s">
        <v>6</v>
      </c>
      <c r="BW105" s="108" t="s">
        <v>10</v>
      </c>
      <c r="BX105" s="108" t="s">
        <v>8</v>
      </c>
      <c r="BY105" s="98" t="s">
        <v>316</v>
      </c>
      <c r="BZ105" s="10" t="s">
        <v>9</v>
      </c>
    </row>
    <row r="106" spans="1:78" x14ac:dyDescent="0.3">
      <c r="A106" s="16" t="s">
        <v>11</v>
      </c>
      <c r="B106" s="16" t="s">
        <v>12</v>
      </c>
      <c r="C106" s="17" t="s">
        <v>13</v>
      </c>
      <c r="D106" s="17" t="s">
        <v>14</v>
      </c>
      <c r="E106" s="17" t="s">
        <v>56</v>
      </c>
      <c r="F106" s="39"/>
      <c r="G106" s="114"/>
      <c r="H106" s="115"/>
      <c r="I106" s="115"/>
      <c r="J106" s="116"/>
      <c r="K106" s="116"/>
      <c r="L106" s="116"/>
      <c r="M106" s="116"/>
      <c r="N106" s="117"/>
      <c r="O106" s="118"/>
      <c r="P106" s="114"/>
      <c r="Q106" s="115"/>
      <c r="R106" s="115"/>
      <c r="S106" s="116"/>
      <c r="T106" s="116"/>
      <c r="U106" s="116"/>
      <c r="V106" s="116"/>
      <c r="W106" s="117"/>
      <c r="X106" s="118"/>
      <c r="Y106" s="114"/>
      <c r="Z106" s="115"/>
      <c r="AA106" s="116"/>
      <c r="AB106" s="116"/>
      <c r="AC106" s="116"/>
      <c r="AD106" s="115"/>
      <c r="AE106" s="116"/>
      <c r="AF106" s="117"/>
      <c r="AG106" s="118"/>
      <c r="AH106" s="114"/>
      <c r="AI106" s="115"/>
      <c r="AJ106" s="116"/>
      <c r="AK106" s="116"/>
      <c r="AL106" s="116"/>
      <c r="AM106" s="115"/>
      <c r="AN106" s="116"/>
      <c r="AO106" s="117"/>
      <c r="AP106" s="118"/>
      <c r="AQ106" s="114"/>
      <c r="AR106" s="115"/>
      <c r="AS106" s="116"/>
      <c r="AT106" s="116"/>
      <c r="AU106" s="116"/>
      <c r="AV106" s="115"/>
      <c r="AW106" s="116"/>
      <c r="AX106" s="117"/>
      <c r="AY106" s="118"/>
      <c r="AZ106" s="114"/>
      <c r="BA106" s="115"/>
      <c r="BB106" s="116"/>
      <c r="BC106" s="116"/>
      <c r="BD106" s="116"/>
      <c r="BE106" s="115"/>
      <c r="BF106" s="116"/>
      <c r="BG106" s="117"/>
      <c r="BH106" s="118"/>
      <c r="BI106" s="114"/>
      <c r="BJ106" s="115"/>
      <c r="BK106" s="116"/>
      <c r="BL106" s="116"/>
      <c r="BM106" s="116"/>
      <c r="BN106" s="115"/>
      <c r="BO106" s="116"/>
      <c r="BP106" s="117"/>
      <c r="BQ106" s="118"/>
      <c r="BR106" s="114"/>
      <c r="BS106" s="114"/>
      <c r="BT106" s="326"/>
      <c r="BU106" s="116"/>
      <c r="BV106" s="116"/>
      <c r="BW106" s="115"/>
      <c r="BX106" s="116"/>
      <c r="BY106" s="117"/>
      <c r="BZ106" s="118"/>
    </row>
    <row r="107" spans="1:78" x14ac:dyDescent="0.3">
      <c r="A107" s="20" t="s">
        <v>80</v>
      </c>
      <c r="B107" s="21" t="s">
        <v>81</v>
      </c>
      <c r="C107" s="22" t="s">
        <v>82</v>
      </c>
      <c r="D107" s="22" t="s">
        <v>83</v>
      </c>
      <c r="E107" s="22"/>
      <c r="F107" s="78">
        <f t="shared" ref="F107:F118" si="58">O107+X107+AG107+AP107+AY107+BH107+BQ107+BZ107</f>
        <v>19</v>
      </c>
      <c r="G107" s="119"/>
      <c r="H107" s="120"/>
      <c r="I107" s="120"/>
      <c r="J107" s="121"/>
      <c r="K107" s="121"/>
      <c r="L107" s="121"/>
      <c r="M107" s="121">
        <f t="shared" ref="M107:M122" si="59">G107+H107</f>
        <v>0</v>
      </c>
      <c r="N107" s="122"/>
      <c r="O107" s="94"/>
      <c r="P107" s="119"/>
      <c r="Q107" s="120"/>
      <c r="R107" s="120"/>
      <c r="S107" s="121"/>
      <c r="T107" s="121"/>
      <c r="U107" s="121"/>
      <c r="V107" s="121">
        <f t="shared" ref="V107:V122" si="60">P107+Q107</f>
        <v>0</v>
      </c>
      <c r="W107" s="122"/>
      <c r="X107" s="94"/>
      <c r="Y107" s="119">
        <v>0</v>
      </c>
      <c r="Z107" s="120">
        <v>0</v>
      </c>
      <c r="AA107" s="121">
        <v>47.32</v>
      </c>
      <c r="AB107" s="121">
        <v>4</v>
      </c>
      <c r="AC107" s="121">
        <v>0</v>
      </c>
      <c r="AD107" s="120">
        <v>34.880000000000003</v>
      </c>
      <c r="AE107" s="121">
        <f>Y107+Z107+AB107+AC107</f>
        <v>4</v>
      </c>
      <c r="AF107" s="122" t="s">
        <v>348</v>
      </c>
      <c r="AG107" s="94">
        <v>19</v>
      </c>
      <c r="AH107" s="119"/>
      <c r="AI107" s="120"/>
      <c r="AJ107" s="121"/>
      <c r="AK107" s="121"/>
      <c r="AL107" s="121"/>
      <c r="AM107" s="120"/>
      <c r="AN107" s="121">
        <f t="shared" ref="AN107:AN122" si="61">AH107+AI107</f>
        <v>0</v>
      </c>
      <c r="AO107" s="122"/>
      <c r="AP107" s="94"/>
      <c r="AQ107" s="119"/>
      <c r="AR107" s="120"/>
      <c r="AS107" s="121"/>
      <c r="AT107" s="121"/>
      <c r="AU107" s="121"/>
      <c r="AV107" s="120"/>
      <c r="AW107" s="121">
        <f t="shared" ref="AW107:AW122" si="62">AQ107+AR107</f>
        <v>0</v>
      </c>
      <c r="AX107" s="122"/>
      <c r="AY107" s="94"/>
      <c r="AZ107" s="119"/>
      <c r="BA107" s="120"/>
      <c r="BB107" s="121"/>
      <c r="BC107" s="121"/>
      <c r="BD107" s="121"/>
      <c r="BE107" s="120"/>
      <c r="BF107" s="121">
        <f t="shared" ref="BF107:BF122" si="63">AZ107+BA107</f>
        <v>0</v>
      </c>
      <c r="BG107" s="122"/>
      <c r="BH107" s="94"/>
      <c r="BI107" s="119"/>
      <c r="BJ107" s="120"/>
      <c r="BK107" s="121"/>
      <c r="BL107" s="121"/>
      <c r="BM107" s="121"/>
      <c r="BN107" s="120"/>
      <c r="BO107" s="121">
        <f t="shared" ref="BO107:BO122" si="64">BI107+BJ107</f>
        <v>0</v>
      </c>
      <c r="BP107" s="122"/>
      <c r="BQ107" s="94"/>
      <c r="BR107" s="119"/>
      <c r="BS107" s="119"/>
      <c r="BT107" s="143"/>
      <c r="BU107" s="121"/>
      <c r="BV107" s="121"/>
      <c r="BW107" s="120"/>
      <c r="BX107" s="121">
        <f t="shared" ref="BX107:BX122" si="65">BR107+BS107</f>
        <v>0</v>
      </c>
      <c r="BY107" s="122"/>
      <c r="BZ107" s="94"/>
    </row>
    <row r="108" spans="1:78" x14ac:dyDescent="0.3">
      <c r="A108" s="21" t="s">
        <v>94</v>
      </c>
      <c r="B108" s="21" t="s">
        <v>95</v>
      </c>
      <c r="C108" s="22" t="s">
        <v>96</v>
      </c>
      <c r="D108" s="21" t="s">
        <v>97</v>
      </c>
      <c r="E108" s="22"/>
      <c r="F108" s="78">
        <f t="shared" si="58"/>
        <v>0</v>
      </c>
      <c r="G108" s="119"/>
      <c r="H108" s="120"/>
      <c r="I108" s="120"/>
      <c r="J108" s="121"/>
      <c r="K108" s="121"/>
      <c r="L108" s="121"/>
      <c r="M108" s="121">
        <f t="shared" si="59"/>
        <v>0</v>
      </c>
      <c r="N108" s="122"/>
      <c r="O108" s="94"/>
      <c r="P108" s="119"/>
      <c r="Q108" s="120"/>
      <c r="R108" s="120"/>
      <c r="S108" s="121"/>
      <c r="T108" s="121"/>
      <c r="U108" s="121"/>
      <c r="V108" s="121">
        <f t="shared" si="60"/>
        <v>0</v>
      </c>
      <c r="W108" s="122"/>
      <c r="X108" s="94"/>
      <c r="Y108" s="119"/>
      <c r="Z108" s="120"/>
      <c r="AA108" s="121"/>
      <c r="AB108" s="121"/>
      <c r="AC108" s="121"/>
      <c r="AD108" s="120"/>
      <c r="AE108" s="121">
        <f t="shared" ref="AE108:AE122" si="66">Y108+Z108+AB108+AC108</f>
        <v>0</v>
      </c>
      <c r="AF108" s="122"/>
      <c r="AG108" s="94"/>
      <c r="AH108" s="119"/>
      <c r="AI108" s="120"/>
      <c r="AJ108" s="121"/>
      <c r="AK108" s="121"/>
      <c r="AL108" s="121"/>
      <c r="AM108" s="120"/>
      <c r="AN108" s="121">
        <f t="shared" si="61"/>
        <v>0</v>
      </c>
      <c r="AO108" s="122"/>
      <c r="AP108" s="94"/>
      <c r="AQ108" s="119"/>
      <c r="AR108" s="120"/>
      <c r="AS108" s="121"/>
      <c r="AT108" s="121"/>
      <c r="AU108" s="121"/>
      <c r="AV108" s="120"/>
      <c r="AW108" s="121">
        <f t="shared" si="62"/>
        <v>0</v>
      </c>
      <c r="AX108" s="122"/>
      <c r="AY108" s="94"/>
      <c r="AZ108" s="119"/>
      <c r="BA108" s="120"/>
      <c r="BB108" s="121"/>
      <c r="BC108" s="121"/>
      <c r="BD108" s="121"/>
      <c r="BE108" s="120"/>
      <c r="BF108" s="121">
        <f t="shared" si="63"/>
        <v>0</v>
      </c>
      <c r="BG108" s="122"/>
      <c r="BH108" s="94"/>
      <c r="BI108" s="119"/>
      <c r="BJ108" s="120"/>
      <c r="BK108" s="121"/>
      <c r="BL108" s="121"/>
      <c r="BM108" s="121"/>
      <c r="BN108" s="120"/>
      <c r="BO108" s="121">
        <f t="shared" si="64"/>
        <v>0</v>
      </c>
      <c r="BP108" s="122"/>
      <c r="BQ108" s="94"/>
      <c r="BR108" s="119"/>
      <c r="BS108" s="119"/>
      <c r="BT108" s="143"/>
      <c r="BU108" s="121"/>
      <c r="BV108" s="121"/>
      <c r="BW108" s="120"/>
      <c r="BX108" s="121">
        <f t="shared" si="65"/>
        <v>0</v>
      </c>
      <c r="BY108" s="122"/>
      <c r="BZ108" s="94"/>
    </row>
    <row r="109" spans="1:78" x14ac:dyDescent="0.3">
      <c r="A109" s="20" t="s">
        <v>130</v>
      </c>
      <c r="B109" s="21" t="s">
        <v>131</v>
      </c>
      <c r="C109" s="22" t="s">
        <v>132</v>
      </c>
      <c r="D109" s="22" t="s">
        <v>133</v>
      </c>
      <c r="E109" s="22"/>
      <c r="F109" s="78">
        <f t="shared" si="58"/>
        <v>0</v>
      </c>
      <c r="G109" s="119"/>
      <c r="H109" s="120"/>
      <c r="I109" s="120"/>
      <c r="J109" s="121"/>
      <c r="K109" s="121"/>
      <c r="L109" s="121"/>
      <c r="M109" s="121">
        <f t="shared" si="59"/>
        <v>0</v>
      </c>
      <c r="N109" s="122"/>
      <c r="O109" s="94"/>
      <c r="P109" s="119"/>
      <c r="Q109" s="120"/>
      <c r="R109" s="120"/>
      <c r="S109" s="121"/>
      <c r="T109" s="121"/>
      <c r="U109" s="121"/>
      <c r="V109" s="121">
        <f t="shared" si="60"/>
        <v>0</v>
      </c>
      <c r="W109" s="122"/>
      <c r="X109" s="94"/>
      <c r="Y109" s="119"/>
      <c r="Z109" s="120"/>
      <c r="AA109" s="121"/>
      <c r="AB109" s="121"/>
      <c r="AC109" s="121"/>
      <c r="AD109" s="120"/>
      <c r="AE109" s="121">
        <f t="shared" si="66"/>
        <v>0</v>
      </c>
      <c r="AF109" s="122"/>
      <c r="AG109" s="94"/>
      <c r="AH109" s="119"/>
      <c r="AI109" s="120"/>
      <c r="AJ109" s="121"/>
      <c r="AK109" s="121"/>
      <c r="AL109" s="121"/>
      <c r="AM109" s="120"/>
      <c r="AN109" s="121">
        <f t="shared" si="61"/>
        <v>0</v>
      </c>
      <c r="AO109" s="122"/>
      <c r="AP109" s="94"/>
      <c r="AQ109" s="119"/>
      <c r="AR109" s="120"/>
      <c r="AS109" s="121"/>
      <c r="AT109" s="121"/>
      <c r="AU109" s="121"/>
      <c r="AV109" s="120"/>
      <c r="AW109" s="121">
        <f t="shared" si="62"/>
        <v>0</v>
      </c>
      <c r="AX109" s="122"/>
      <c r="AY109" s="94"/>
      <c r="AZ109" s="119"/>
      <c r="BA109" s="120"/>
      <c r="BB109" s="121"/>
      <c r="BC109" s="121"/>
      <c r="BD109" s="121"/>
      <c r="BE109" s="120"/>
      <c r="BF109" s="121">
        <f t="shared" si="63"/>
        <v>0</v>
      </c>
      <c r="BG109" s="122"/>
      <c r="BH109" s="94"/>
      <c r="BI109" s="119"/>
      <c r="BJ109" s="120"/>
      <c r="BK109" s="121"/>
      <c r="BL109" s="121"/>
      <c r="BM109" s="121"/>
      <c r="BN109" s="120"/>
      <c r="BO109" s="121">
        <f t="shared" si="64"/>
        <v>0</v>
      </c>
      <c r="BP109" s="122"/>
      <c r="BQ109" s="94"/>
      <c r="BR109" s="119"/>
      <c r="BS109" s="119"/>
      <c r="BT109" s="143"/>
      <c r="BU109" s="121"/>
      <c r="BV109" s="121"/>
      <c r="BW109" s="120"/>
      <c r="BX109" s="121">
        <f t="shared" si="65"/>
        <v>0</v>
      </c>
      <c r="BY109" s="122"/>
      <c r="BZ109" s="94"/>
    </row>
    <row r="110" spans="1:78" x14ac:dyDescent="0.3">
      <c r="A110" s="20" t="s">
        <v>141</v>
      </c>
      <c r="B110" s="21" t="s">
        <v>142</v>
      </c>
      <c r="C110" s="22" t="s">
        <v>82</v>
      </c>
      <c r="D110" s="22" t="s">
        <v>143</v>
      </c>
      <c r="E110" s="22"/>
      <c r="F110" s="78">
        <f t="shared" si="58"/>
        <v>0</v>
      </c>
      <c r="G110" s="119"/>
      <c r="H110" s="120"/>
      <c r="I110" s="120"/>
      <c r="J110" s="121"/>
      <c r="K110" s="121"/>
      <c r="L110" s="121"/>
      <c r="M110" s="121">
        <f t="shared" si="59"/>
        <v>0</v>
      </c>
      <c r="N110" s="122"/>
      <c r="O110" s="94"/>
      <c r="P110" s="119"/>
      <c r="Q110" s="120"/>
      <c r="R110" s="120"/>
      <c r="S110" s="121"/>
      <c r="T110" s="121"/>
      <c r="U110" s="121"/>
      <c r="V110" s="121">
        <f t="shared" si="60"/>
        <v>0</v>
      </c>
      <c r="W110" s="122"/>
      <c r="X110" s="94"/>
      <c r="Y110" s="119"/>
      <c r="Z110" s="120"/>
      <c r="AA110" s="121"/>
      <c r="AB110" s="121"/>
      <c r="AC110" s="121"/>
      <c r="AD110" s="120"/>
      <c r="AE110" s="121">
        <f t="shared" si="66"/>
        <v>0</v>
      </c>
      <c r="AF110" s="122"/>
      <c r="AG110" s="94"/>
      <c r="AH110" s="119"/>
      <c r="AI110" s="120"/>
      <c r="AJ110" s="121"/>
      <c r="AK110" s="121"/>
      <c r="AL110" s="121"/>
      <c r="AM110" s="120"/>
      <c r="AN110" s="121">
        <f t="shared" si="61"/>
        <v>0</v>
      </c>
      <c r="AO110" s="122"/>
      <c r="AP110" s="94"/>
      <c r="AQ110" s="119"/>
      <c r="AR110" s="120"/>
      <c r="AS110" s="121"/>
      <c r="AT110" s="121"/>
      <c r="AU110" s="121"/>
      <c r="AV110" s="120"/>
      <c r="AW110" s="121">
        <f t="shared" si="62"/>
        <v>0</v>
      </c>
      <c r="AX110" s="122"/>
      <c r="AY110" s="94"/>
      <c r="AZ110" s="119"/>
      <c r="BA110" s="120"/>
      <c r="BB110" s="121"/>
      <c r="BC110" s="121"/>
      <c r="BD110" s="121"/>
      <c r="BE110" s="120"/>
      <c r="BF110" s="121">
        <f t="shared" si="63"/>
        <v>0</v>
      </c>
      <c r="BG110" s="122"/>
      <c r="BH110" s="94"/>
      <c r="BI110" s="128"/>
      <c r="BJ110" s="120"/>
      <c r="BK110" s="121"/>
      <c r="BL110" s="121"/>
      <c r="BM110" s="121"/>
      <c r="BN110" s="120"/>
      <c r="BO110" s="121">
        <f t="shared" si="64"/>
        <v>0</v>
      </c>
      <c r="BP110" s="122"/>
      <c r="BQ110" s="94"/>
      <c r="BR110" s="119"/>
      <c r="BS110" s="119"/>
      <c r="BT110" s="143"/>
      <c r="BU110" s="121"/>
      <c r="BV110" s="121"/>
      <c r="BW110" s="120"/>
      <c r="BX110" s="121">
        <f t="shared" si="65"/>
        <v>0</v>
      </c>
      <c r="BY110" s="122"/>
      <c r="BZ110" s="94"/>
    </row>
    <row r="111" spans="1:78" x14ac:dyDescent="0.3">
      <c r="A111" s="21" t="s">
        <v>160</v>
      </c>
      <c r="B111" s="21" t="s">
        <v>161</v>
      </c>
      <c r="C111" s="22" t="s">
        <v>162</v>
      </c>
      <c r="D111" s="21" t="s">
        <v>163</v>
      </c>
      <c r="E111" s="22"/>
      <c r="F111" s="78">
        <f t="shared" si="58"/>
        <v>0</v>
      </c>
      <c r="G111" s="119"/>
      <c r="H111" s="120"/>
      <c r="I111" s="120"/>
      <c r="J111" s="121"/>
      <c r="K111" s="121"/>
      <c r="L111" s="121"/>
      <c r="M111" s="121">
        <f t="shared" si="59"/>
        <v>0</v>
      </c>
      <c r="N111" s="122"/>
      <c r="O111" s="94"/>
      <c r="P111" s="119"/>
      <c r="Q111" s="120"/>
      <c r="R111" s="120"/>
      <c r="S111" s="121"/>
      <c r="T111" s="121"/>
      <c r="U111" s="121"/>
      <c r="V111" s="121">
        <f t="shared" si="60"/>
        <v>0</v>
      </c>
      <c r="W111" s="122"/>
      <c r="X111" s="94"/>
      <c r="Y111" s="119"/>
      <c r="Z111" s="120"/>
      <c r="AA111" s="121"/>
      <c r="AB111" s="121"/>
      <c r="AC111" s="121"/>
      <c r="AD111" s="120"/>
      <c r="AE111" s="121">
        <f t="shared" si="66"/>
        <v>0</v>
      </c>
      <c r="AF111" s="122"/>
      <c r="AG111" s="94"/>
      <c r="AH111" s="119"/>
      <c r="AI111" s="120"/>
      <c r="AJ111" s="121"/>
      <c r="AK111" s="121"/>
      <c r="AL111" s="121"/>
      <c r="AM111" s="120"/>
      <c r="AN111" s="121">
        <f t="shared" si="61"/>
        <v>0</v>
      </c>
      <c r="AO111" s="122"/>
      <c r="AP111" s="94"/>
      <c r="AQ111" s="119"/>
      <c r="AR111" s="120"/>
      <c r="AS111" s="121"/>
      <c r="AT111" s="121"/>
      <c r="AU111" s="121"/>
      <c r="AV111" s="120"/>
      <c r="AW111" s="121">
        <f t="shared" si="62"/>
        <v>0</v>
      </c>
      <c r="AX111" s="122"/>
      <c r="AY111" s="94"/>
      <c r="AZ111" s="119"/>
      <c r="BA111" s="120"/>
      <c r="BB111" s="121"/>
      <c r="BC111" s="121"/>
      <c r="BD111" s="121"/>
      <c r="BE111" s="120"/>
      <c r="BF111" s="121">
        <f t="shared" si="63"/>
        <v>0</v>
      </c>
      <c r="BG111" s="122"/>
      <c r="BH111" s="94"/>
      <c r="BI111" s="119"/>
      <c r="BJ111" s="120"/>
      <c r="BK111" s="121"/>
      <c r="BL111" s="121"/>
      <c r="BM111" s="121"/>
      <c r="BN111" s="120"/>
      <c r="BO111" s="121">
        <f t="shared" si="64"/>
        <v>0</v>
      </c>
      <c r="BP111" s="122"/>
      <c r="BQ111" s="94"/>
      <c r="BR111" s="119"/>
      <c r="BS111" s="119"/>
      <c r="BT111" s="143"/>
      <c r="BU111" s="121"/>
      <c r="BV111" s="121"/>
      <c r="BW111" s="120"/>
      <c r="BX111" s="121">
        <f t="shared" si="65"/>
        <v>0</v>
      </c>
      <c r="BY111" s="122"/>
      <c r="BZ111" s="94"/>
    </row>
    <row r="112" spans="1:78" x14ac:dyDescent="0.3">
      <c r="A112" s="21" t="s">
        <v>63</v>
      </c>
      <c r="B112" s="21" t="s">
        <v>67</v>
      </c>
      <c r="C112" s="21" t="s">
        <v>96</v>
      </c>
      <c r="D112" s="22" t="s">
        <v>64</v>
      </c>
      <c r="E112" s="22"/>
      <c r="F112" s="78">
        <f t="shared" si="58"/>
        <v>0</v>
      </c>
      <c r="G112" s="119"/>
      <c r="H112" s="120"/>
      <c r="I112" s="120"/>
      <c r="J112" s="121"/>
      <c r="K112" s="121"/>
      <c r="L112" s="121"/>
      <c r="M112" s="121">
        <f t="shared" si="59"/>
        <v>0</v>
      </c>
      <c r="N112" s="122"/>
      <c r="O112" s="94"/>
      <c r="P112" s="119"/>
      <c r="Q112" s="120"/>
      <c r="R112" s="120"/>
      <c r="S112" s="121"/>
      <c r="T112" s="121"/>
      <c r="U112" s="121"/>
      <c r="V112" s="121">
        <f t="shared" si="60"/>
        <v>0</v>
      </c>
      <c r="W112" s="122"/>
      <c r="X112" s="94"/>
      <c r="Y112" s="119"/>
      <c r="Z112" s="120"/>
      <c r="AA112" s="121"/>
      <c r="AB112" s="121"/>
      <c r="AC112" s="121"/>
      <c r="AD112" s="120"/>
      <c r="AE112" s="121">
        <f t="shared" si="66"/>
        <v>0</v>
      </c>
      <c r="AF112" s="122"/>
      <c r="AG112" s="94"/>
      <c r="AH112" s="119"/>
      <c r="AI112" s="120"/>
      <c r="AJ112" s="121"/>
      <c r="AK112" s="121"/>
      <c r="AL112" s="121"/>
      <c r="AM112" s="120"/>
      <c r="AN112" s="121">
        <f t="shared" si="61"/>
        <v>0</v>
      </c>
      <c r="AO112" s="122"/>
      <c r="AP112" s="94"/>
      <c r="AQ112" s="119"/>
      <c r="AR112" s="120"/>
      <c r="AS112" s="121"/>
      <c r="AT112" s="121"/>
      <c r="AU112" s="121"/>
      <c r="AV112" s="120"/>
      <c r="AW112" s="121">
        <f t="shared" si="62"/>
        <v>0</v>
      </c>
      <c r="AX112" s="122"/>
      <c r="AY112" s="94"/>
      <c r="AZ112" s="119"/>
      <c r="BA112" s="120"/>
      <c r="BB112" s="121"/>
      <c r="BC112" s="121"/>
      <c r="BD112" s="121"/>
      <c r="BE112" s="120"/>
      <c r="BF112" s="121">
        <f t="shared" si="63"/>
        <v>0</v>
      </c>
      <c r="BG112" s="122"/>
      <c r="BH112" s="94"/>
      <c r="BI112" s="119"/>
      <c r="BJ112" s="120"/>
      <c r="BK112" s="121"/>
      <c r="BL112" s="121"/>
      <c r="BM112" s="121"/>
      <c r="BN112" s="120"/>
      <c r="BO112" s="121">
        <f t="shared" si="64"/>
        <v>0</v>
      </c>
      <c r="BP112" s="122"/>
      <c r="BQ112" s="94"/>
      <c r="BR112" s="119"/>
      <c r="BS112" s="119"/>
      <c r="BT112" s="143"/>
      <c r="BU112" s="121"/>
      <c r="BV112" s="121"/>
      <c r="BW112" s="120"/>
      <c r="BX112" s="121">
        <f t="shared" si="65"/>
        <v>0</v>
      </c>
      <c r="BY112" s="122"/>
      <c r="BZ112" s="94"/>
    </row>
    <row r="113" spans="1:78" x14ac:dyDescent="0.3">
      <c r="A113" s="21" t="s">
        <v>160</v>
      </c>
      <c r="B113" s="21" t="s">
        <v>161</v>
      </c>
      <c r="C113" s="22" t="s">
        <v>162</v>
      </c>
      <c r="D113" s="21" t="s">
        <v>208</v>
      </c>
      <c r="E113" s="22"/>
      <c r="F113" s="78">
        <f t="shared" si="58"/>
        <v>0</v>
      </c>
      <c r="G113" s="119"/>
      <c r="H113" s="120"/>
      <c r="I113" s="120"/>
      <c r="J113" s="121"/>
      <c r="K113" s="121"/>
      <c r="L113" s="121"/>
      <c r="M113" s="121">
        <f t="shared" si="59"/>
        <v>0</v>
      </c>
      <c r="N113" s="122"/>
      <c r="O113" s="94"/>
      <c r="P113" s="119"/>
      <c r="Q113" s="120"/>
      <c r="R113" s="120"/>
      <c r="S113" s="121"/>
      <c r="T113" s="121"/>
      <c r="U113" s="121"/>
      <c r="V113" s="121">
        <f t="shared" si="60"/>
        <v>0</v>
      </c>
      <c r="W113" s="122"/>
      <c r="X113" s="94"/>
      <c r="Y113" s="119"/>
      <c r="Z113" s="120"/>
      <c r="AA113" s="121"/>
      <c r="AB113" s="121"/>
      <c r="AC113" s="121"/>
      <c r="AD113" s="120"/>
      <c r="AE113" s="121">
        <f t="shared" si="66"/>
        <v>0</v>
      </c>
      <c r="AF113" s="122"/>
      <c r="AG113" s="94"/>
      <c r="AH113" s="119"/>
      <c r="AI113" s="120"/>
      <c r="AJ113" s="121"/>
      <c r="AK113" s="121"/>
      <c r="AL113" s="121"/>
      <c r="AM113" s="120"/>
      <c r="AN113" s="121">
        <f t="shared" si="61"/>
        <v>0</v>
      </c>
      <c r="AO113" s="122"/>
      <c r="AP113" s="94"/>
      <c r="AQ113" s="119"/>
      <c r="AR113" s="120"/>
      <c r="AS113" s="121"/>
      <c r="AT113" s="121"/>
      <c r="AU113" s="121"/>
      <c r="AV113" s="120"/>
      <c r="AW113" s="121">
        <f t="shared" si="62"/>
        <v>0</v>
      </c>
      <c r="AX113" s="122"/>
      <c r="AY113" s="94"/>
      <c r="AZ113" s="119"/>
      <c r="BA113" s="120"/>
      <c r="BB113" s="121"/>
      <c r="BC113" s="121"/>
      <c r="BD113" s="121"/>
      <c r="BE113" s="120"/>
      <c r="BF113" s="121">
        <f t="shared" si="63"/>
        <v>0</v>
      </c>
      <c r="BG113" s="122"/>
      <c r="BH113" s="94"/>
      <c r="BI113" s="119"/>
      <c r="BJ113" s="120"/>
      <c r="BK113" s="121"/>
      <c r="BL113" s="121"/>
      <c r="BM113" s="121"/>
      <c r="BN113" s="120"/>
      <c r="BO113" s="121">
        <f t="shared" si="64"/>
        <v>0</v>
      </c>
      <c r="BP113" s="122"/>
      <c r="BQ113" s="94"/>
      <c r="BR113" s="119"/>
      <c r="BS113" s="119"/>
      <c r="BT113" s="143"/>
      <c r="BU113" s="121"/>
      <c r="BV113" s="121"/>
      <c r="BW113" s="120"/>
      <c r="BX113" s="121">
        <f t="shared" si="65"/>
        <v>0</v>
      </c>
      <c r="BY113" s="122"/>
      <c r="BZ113" s="94"/>
    </row>
    <row r="114" spans="1:78" x14ac:dyDescent="0.3">
      <c r="A114" s="21" t="s">
        <v>209</v>
      </c>
      <c r="B114" s="21" t="s">
        <v>61</v>
      </c>
      <c r="C114" s="22" t="s">
        <v>293</v>
      </c>
      <c r="D114" s="21" t="s">
        <v>62</v>
      </c>
      <c r="E114" s="22"/>
      <c r="F114" s="78">
        <f t="shared" si="58"/>
        <v>0</v>
      </c>
      <c r="G114" s="119"/>
      <c r="H114" s="120"/>
      <c r="I114" s="120"/>
      <c r="J114" s="121"/>
      <c r="K114" s="121"/>
      <c r="L114" s="121"/>
      <c r="M114" s="121">
        <f t="shared" si="59"/>
        <v>0</v>
      </c>
      <c r="N114" s="122"/>
      <c r="O114" s="94"/>
      <c r="P114" s="119"/>
      <c r="Q114" s="120"/>
      <c r="R114" s="120"/>
      <c r="S114" s="121"/>
      <c r="T114" s="121"/>
      <c r="U114" s="121"/>
      <c r="V114" s="121">
        <f t="shared" si="60"/>
        <v>0</v>
      </c>
      <c r="W114" s="122"/>
      <c r="X114" s="94"/>
      <c r="Y114" s="119"/>
      <c r="Z114" s="120"/>
      <c r="AA114" s="121"/>
      <c r="AB114" s="121"/>
      <c r="AC114" s="121"/>
      <c r="AD114" s="120"/>
      <c r="AE114" s="121">
        <f t="shared" si="66"/>
        <v>0</v>
      </c>
      <c r="AF114" s="122"/>
      <c r="AG114" s="94"/>
      <c r="AH114" s="119"/>
      <c r="AI114" s="120"/>
      <c r="AJ114" s="121"/>
      <c r="AK114" s="121"/>
      <c r="AL114" s="121"/>
      <c r="AM114" s="120"/>
      <c r="AN114" s="121">
        <f t="shared" si="61"/>
        <v>0</v>
      </c>
      <c r="AO114" s="122"/>
      <c r="AP114" s="94"/>
      <c r="AQ114" s="119"/>
      <c r="AR114" s="120"/>
      <c r="AS114" s="121"/>
      <c r="AT114" s="121"/>
      <c r="AU114" s="121"/>
      <c r="AV114" s="142"/>
      <c r="AW114" s="121">
        <f t="shared" si="62"/>
        <v>0</v>
      </c>
      <c r="AX114" s="122"/>
      <c r="AY114" s="94"/>
      <c r="AZ114" s="119"/>
      <c r="BA114" s="120"/>
      <c r="BB114" s="121"/>
      <c r="BC114" s="121"/>
      <c r="BD114" s="121"/>
      <c r="BE114" s="120"/>
      <c r="BF114" s="121">
        <f t="shared" si="63"/>
        <v>0</v>
      </c>
      <c r="BG114" s="122"/>
      <c r="BH114" s="94"/>
      <c r="BI114" s="119"/>
      <c r="BJ114" s="120"/>
      <c r="BK114" s="121"/>
      <c r="BL114" s="121"/>
      <c r="BM114" s="121"/>
      <c r="BN114" s="120"/>
      <c r="BO114" s="121">
        <f t="shared" si="64"/>
        <v>0</v>
      </c>
      <c r="BP114" s="122"/>
      <c r="BQ114" s="94"/>
      <c r="BR114" s="119"/>
      <c r="BS114" s="119"/>
      <c r="BT114" s="143"/>
      <c r="BU114" s="121"/>
      <c r="BV114" s="121"/>
      <c r="BW114" s="120"/>
      <c r="BX114" s="121">
        <f t="shared" si="65"/>
        <v>0</v>
      </c>
      <c r="BY114" s="122"/>
      <c r="BZ114" s="94"/>
    </row>
    <row r="115" spans="1:78" x14ac:dyDescent="0.3">
      <c r="A115" s="21" t="s">
        <v>223</v>
      </c>
      <c r="B115" s="21" t="s">
        <v>71</v>
      </c>
      <c r="C115" s="21" t="s">
        <v>224</v>
      </c>
      <c r="D115" s="22" t="s">
        <v>72</v>
      </c>
      <c r="E115" s="22"/>
      <c r="F115" s="78">
        <f t="shared" si="58"/>
        <v>0</v>
      </c>
      <c r="G115" s="119"/>
      <c r="H115" s="120"/>
      <c r="I115" s="120"/>
      <c r="J115" s="121"/>
      <c r="K115" s="121"/>
      <c r="L115" s="121"/>
      <c r="M115" s="121">
        <f t="shared" si="59"/>
        <v>0</v>
      </c>
      <c r="N115" s="122"/>
      <c r="O115" s="94"/>
      <c r="P115" s="119"/>
      <c r="Q115" s="120"/>
      <c r="R115" s="120"/>
      <c r="S115" s="121"/>
      <c r="T115" s="121"/>
      <c r="U115" s="121"/>
      <c r="V115" s="121">
        <f t="shared" si="60"/>
        <v>0</v>
      </c>
      <c r="W115" s="122"/>
      <c r="X115" s="94"/>
      <c r="Y115" s="119"/>
      <c r="Z115" s="120"/>
      <c r="AA115" s="121"/>
      <c r="AB115" s="121"/>
      <c r="AC115" s="121"/>
      <c r="AD115" s="120"/>
      <c r="AE115" s="121">
        <f t="shared" si="66"/>
        <v>0</v>
      </c>
      <c r="AF115" s="122"/>
      <c r="AG115" s="94"/>
      <c r="AH115" s="119"/>
      <c r="AI115" s="120"/>
      <c r="AJ115" s="121"/>
      <c r="AK115" s="121"/>
      <c r="AL115" s="121"/>
      <c r="AM115" s="120"/>
      <c r="AN115" s="121">
        <f t="shared" si="61"/>
        <v>0</v>
      </c>
      <c r="AO115" s="122"/>
      <c r="AP115" s="94"/>
      <c r="AQ115" s="119"/>
      <c r="AR115" s="120"/>
      <c r="AS115" s="121"/>
      <c r="AT115" s="121"/>
      <c r="AU115" s="121"/>
      <c r="AV115" s="120"/>
      <c r="AW115" s="121">
        <f t="shared" si="62"/>
        <v>0</v>
      </c>
      <c r="AX115" s="122"/>
      <c r="AY115" s="94"/>
      <c r="AZ115" s="119"/>
      <c r="BA115" s="120"/>
      <c r="BB115" s="121"/>
      <c r="BC115" s="121"/>
      <c r="BD115" s="121"/>
      <c r="BE115" s="120"/>
      <c r="BF115" s="121">
        <f t="shared" si="63"/>
        <v>0</v>
      </c>
      <c r="BG115" s="122"/>
      <c r="BH115" s="94"/>
      <c r="BI115" s="119"/>
      <c r="BJ115" s="120"/>
      <c r="BK115" s="121"/>
      <c r="BL115" s="121"/>
      <c r="BM115" s="121"/>
      <c r="BN115" s="120"/>
      <c r="BO115" s="121">
        <f t="shared" si="64"/>
        <v>0</v>
      </c>
      <c r="BP115" s="122"/>
      <c r="BQ115" s="94"/>
      <c r="BR115" s="119"/>
      <c r="BS115" s="119"/>
      <c r="BT115" s="143"/>
      <c r="BU115" s="121"/>
      <c r="BV115" s="121"/>
      <c r="BW115" s="120"/>
      <c r="BX115" s="121">
        <f t="shared" si="65"/>
        <v>0</v>
      </c>
      <c r="BY115" s="122"/>
      <c r="BZ115" s="94"/>
    </row>
    <row r="116" spans="1:78" x14ac:dyDescent="0.3">
      <c r="A116" s="24" t="s">
        <v>223</v>
      </c>
      <c r="B116" s="24" t="s">
        <v>71</v>
      </c>
      <c r="C116" s="24" t="s">
        <v>224</v>
      </c>
      <c r="D116" s="7" t="s">
        <v>225</v>
      </c>
      <c r="E116" s="7"/>
      <c r="F116" s="78">
        <f>X116+BZ116</f>
        <v>37</v>
      </c>
      <c r="G116" s="123"/>
      <c r="H116" s="124"/>
      <c r="I116" s="124"/>
      <c r="J116" s="125"/>
      <c r="K116" s="125"/>
      <c r="L116" s="125"/>
      <c r="M116" s="121">
        <f t="shared" si="59"/>
        <v>0</v>
      </c>
      <c r="N116" s="122"/>
      <c r="O116" s="99"/>
      <c r="P116" s="123">
        <v>0</v>
      </c>
      <c r="Q116" s="124">
        <v>0</v>
      </c>
      <c r="R116" s="124">
        <v>73</v>
      </c>
      <c r="S116" s="125">
        <v>0</v>
      </c>
      <c r="T116" s="125">
        <v>0</v>
      </c>
      <c r="U116" s="125">
        <v>41.53</v>
      </c>
      <c r="V116" s="121">
        <f t="shared" si="60"/>
        <v>0</v>
      </c>
      <c r="W116" s="122" t="s">
        <v>347</v>
      </c>
      <c r="X116" s="99">
        <v>20</v>
      </c>
      <c r="Y116" s="123">
        <v>0</v>
      </c>
      <c r="Z116" s="124">
        <v>0</v>
      </c>
      <c r="AA116" s="125">
        <v>46.58</v>
      </c>
      <c r="AB116" s="125">
        <v>16</v>
      </c>
      <c r="AC116" s="125">
        <v>0</v>
      </c>
      <c r="AD116" s="124">
        <v>52.39</v>
      </c>
      <c r="AE116" s="121">
        <f t="shared" si="66"/>
        <v>16</v>
      </c>
      <c r="AF116" s="122"/>
      <c r="AG116" s="99" t="s">
        <v>411</v>
      </c>
      <c r="AH116" s="123"/>
      <c r="AI116" s="124"/>
      <c r="AJ116" s="125"/>
      <c r="AK116" s="125"/>
      <c r="AL116" s="125"/>
      <c r="AM116" s="124"/>
      <c r="AN116" s="121">
        <f t="shared" si="61"/>
        <v>0</v>
      </c>
      <c r="AO116" s="122"/>
      <c r="AP116" s="99"/>
      <c r="AQ116" s="123"/>
      <c r="AR116" s="120"/>
      <c r="AS116" s="125"/>
      <c r="AT116" s="125"/>
      <c r="AU116" s="125"/>
      <c r="AV116" s="124"/>
      <c r="AW116" s="121">
        <f t="shared" si="62"/>
        <v>0</v>
      </c>
      <c r="AX116" s="122"/>
      <c r="AY116" s="99"/>
      <c r="AZ116" s="123"/>
      <c r="BA116" s="124"/>
      <c r="BB116" s="125"/>
      <c r="BC116" s="125"/>
      <c r="BD116" s="125"/>
      <c r="BE116" s="124"/>
      <c r="BF116" s="121">
        <f t="shared" si="63"/>
        <v>0</v>
      </c>
      <c r="BG116" s="122"/>
      <c r="BH116" s="99"/>
      <c r="BI116" s="123" t="s">
        <v>367</v>
      </c>
      <c r="BJ116" s="124"/>
      <c r="BK116" s="125"/>
      <c r="BL116" s="125"/>
      <c r="BM116" s="125"/>
      <c r="BN116" s="124"/>
      <c r="BO116" s="121" t="s">
        <v>367</v>
      </c>
      <c r="BP116" s="122"/>
      <c r="BQ116" s="99"/>
      <c r="BR116" s="123">
        <v>8</v>
      </c>
      <c r="BS116" s="123">
        <v>0</v>
      </c>
      <c r="BT116" s="327">
        <v>95.86</v>
      </c>
      <c r="BU116" s="125"/>
      <c r="BV116" s="125"/>
      <c r="BW116" s="124"/>
      <c r="BX116" s="121">
        <f t="shared" si="65"/>
        <v>8</v>
      </c>
      <c r="BY116" s="122" t="s">
        <v>350</v>
      </c>
      <c r="BZ116" s="99">
        <v>17</v>
      </c>
    </row>
    <row r="117" spans="1:78" x14ac:dyDescent="0.3">
      <c r="A117" s="21" t="s">
        <v>110</v>
      </c>
      <c r="B117" s="21" t="s">
        <v>265</v>
      </c>
      <c r="C117" s="21" t="s">
        <v>175</v>
      </c>
      <c r="D117" s="2" t="s">
        <v>276</v>
      </c>
      <c r="E117" s="2"/>
      <c r="F117" s="78">
        <v>40</v>
      </c>
      <c r="G117" s="120">
        <v>4</v>
      </c>
      <c r="H117" s="120">
        <v>0</v>
      </c>
      <c r="I117" s="120">
        <v>93.93</v>
      </c>
      <c r="J117" s="121"/>
      <c r="K117" s="121"/>
      <c r="L117" s="121"/>
      <c r="M117" s="121">
        <f t="shared" si="59"/>
        <v>4</v>
      </c>
      <c r="N117" s="122" t="s">
        <v>347</v>
      </c>
      <c r="O117" s="99">
        <v>20</v>
      </c>
      <c r="P117" s="120">
        <v>4</v>
      </c>
      <c r="Q117" s="120">
        <v>0</v>
      </c>
      <c r="R117" s="120">
        <v>61</v>
      </c>
      <c r="S117" s="121"/>
      <c r="T117" s="121"/>
      <c r="U117" s="121"/>
      <c r="V117" s="121">
        <f t="shared" si="60"/>
        <v>4</v>
      </c>
      <c r="W117" s="122" t="s">
        <v>348</v>
      </c>
      <c r="X117" s="99">
        <v>19</v>
      </c>
      <c r="Y117" s="120">
        <v>0</v>
      </c>
      <c r="Z117" s="120">
        <v>0</v>
      </c>
      <c r="AA117" s="121">
        <v>43.13</v>
      </c>
      <c r="AB117" s="121">
        <v>4</v>
      </c>
      <c r="AC117" s="121">
        <v>0</v>
      </c>
      <c r="AD117" s="120">
        <v>34.159999999999997</v>
      </c>
      <c r="AE117" s="121">
        <f t="shared" si="66"/>
        <v>4</v>
      </c>
      <c r="AF117" s="122" t="s">
        <v>347</v>
      </c>
      <c r="AG117" s="99">
        <v>20</v>
      </c>
      <c r="AH117" s="120"/>
      <c r="AI117" s="120"/>
      <c r="AJ117" s="121"/>
      <c r="AK117" s="121"/>
      <c r="AL117" s="121"/>
      <c r="AM117" s="120"/>
      <c r="AN117" s="121">
        <f t="shared" si="61"/>
        <v>0</v>
      </c>
      <c r="AO117" s="122"/>
      <c r="AP117" s="99"/>
      <c r="AQ117" s="120">
        <v>0</v>
      </c>
      <c r="AR117" s="115">
        <v>0</v>
      </c>
      <c r="AS117" s="120">
        <v>68.53</v>
      </c>
      <c r="AT117" s="121"/>
      <c r="AU117" s="121"/>
      <c r="AV117" s="120"/>
      <c r="AW117" s="183">
        <v>0</v>
      </c>
      <c r="AX117" s="122" t="s">
        <v>347</v>
      </c>
      <c r="AY117" s="99">
        <v>20</v>
      </c>
      <c r="AZ117" s="120">
        <v>0</v>
      </c>
      <c r="BA117" s="120">
        <v>0</v>
      </c>
      <c r="BB117" s="121">
        <v>73.540000000000006</v>
      </c>
      <c r="BC117" s="121"/>
      <c r="BD117" s="121"/>
      <c r="BE117" s="120"/>
      <c r="BF117" s="121">
        <f t="shared" si="63"/>
        <v>0</v>
      </c>
      <c r="BG117" s="122" t="s">
        <v>347</v>
      </c>
      <c r="BH117" s="99">
        <v>20</v>
      </c>
      <c r="BI117" s="120">
        <v>0</v>
      </c>
      <c r="BJ117" s="120">
        <v>0</v>
      </c>
      <c r="BK117" s="121">
        <v>61.79</v>
      </c>
      <c r="BL117" s="121">
        <v>0</v>
      </c>
      <c r="BM117" s="121">
        <v>0</v>
      </c>
      <c r="BN117" s="120">
        <v>49.24</v>
      </c>
      <c r="BO117" s="121">
        <f t="shared" si="64"/>
        <v>0</v>
      </c>
      <c r="BP117" s="122" t="s">
        <v>348</v>
      </c>
      <c r="BQ117" s="99">
        <v>19</v>
      </c>
      <c r="BR117" s="120">
        <v>0</v>
      </c>
      <c r="BS117" s="120">
        <v>0</v>
      </c>
      <c r="BT117" s="121">
        <v>74.290000000000006</v>
      </c>
      <c r="BU117" s="121"/>
      <c r="BV117" s="121"/>
      <c r="BW117" s="120"/>
      <c r="BX117" s="121">
        <f t="shared" si="65"/>
        <v>0</v>
      </c>
      <c r="BY117" s="122" t="s">
        <v>347</v>
      </c>
      <c r="BZ117" s="99">
        <v>20</v>
      </c>
    </row>
    <row r="118" spans="1:78" x14ac:dyDescent="0.3">
      <c r="A118" s="21" t="s">
        <v>110</v>
      </c>
      <c r="B118" s="21" t="s">
        <v>265</v>
      </c>
      <c r="C118" s="21" t="s">
        <v>175</v>
      </c>
      <c r="D118" s="4" t="s">
        <v>275</v>
      </c>
      <c r="E118" s="2"/>
      <c r="F118" s="78">
        <f t="shared" si="58"/>
        <v>18</v>
      </c>
      <c r="G118" s="120"/>
      <c r="H118" s="120"/>
      <c r="I118" s="120"/>
      <c r="J118" s="121"/>
      <c r="K118" s="121"/>
      <c r="L118" s="121"/>
      <c r="M118" s="121"/>
      <c r="N118" s="122"/>
      <c r="O118" s="99"/>
      <c r="P118" s="120"/>
      <c r="Q118" s="120"/>
      <c r="R118" s="120"/>
      <c r="S118" s="121"/>
      <c r="T118" s="121"/>
      <c r="U118" s="121"/>
      <c r="V118" s="121"/>
      <c r="W118" s="122"/>
      <c r="X118" s="99"/>
      <c r="Y118" s="120"/>
      <c r="Z118" s="120"/>
      <c r="AA118" s="121"/>
      <c r="AB118" s="121"/>
      <c r="AC118" s="121"/>
      <c r="AD118" s="120"/>
      <c r="AE118" s="121"/>
      <c r="AF118" s="122"/>
      <c r="AG118" s="99"/>
      <c r="AH118" s="120"/>
      <c r="AI118" s="120"/>
      <c r="AJ118" s="121"/>
      <c r="AK118" s="121"/>
      <c r="AL118" s="121"/>
      <c r="AM118" s="120"/>
      <c r="AN118" s="121"/>
      <c r="AO118" s="122"/>
      <c r="AP118" s="99"/>
      <c r="AQ118" s="120"/>
      <c r="AR118" s="115"/>
      <c r="AS118" s="121"/>
      <c r="AT118" s="121"/>
      <c r="AU118" s="121"/>
      <c r="AV118" s="120"/>
      <c r="AW118" s="183"/>
      <c r="AX118" s="122"/>
      <c r="AY118" s="99"/>
      <c r="AZ118" s="120"/>
      <c r="BA118" s="120"/>
      <c r="BB118" s="121"/>
      <c r="BC118" s="121"/>
      <c r="BD118" s="121"/>
      <c r="BE118" s="120"/>
      <c r="BF118" s="121"/>
      <c r="BG118" s="122"/>
      <c r="BH118" s="99"/>
      <c r="BI118" s="120">
        <v>0</v>
      </c>
      <c r="BJ118" s="120">
        <v>4</v>
      </c>
      <c r="BK118" s="121">
        <v>68.69</v>
      </c>
      <c r="BL118" s="121"/>
      <c r="BM118" s="121"/>
      <c r="BN118" s="120"/>
      <c r="BO118" s="121">
        <v>4</v>
      </c>
      <c r="BP118" s="122" t="s">
        <v>349</v>
      </c>
      <c r="BQ118" s="99">
        <v>18</v>
      </c>
      <c r="BR118" s="120"/>
      <c r="BS118" s="120"/>
      <c r="BT118" s="121"/>
      <c r="BU118" s="121"/>
      <c r="BV118" s="121"/>
      <c r="BW118" s="120"/>
      <c r="BX118" s="121"/>
      <c r="BY118" s="122"/>
      <c r="BZ118" s="99"/>
    </row>
    <row r="119" spans="1:78" x14ac:dyDescent="0.3">
      <c r="A119" s="21" t="s">
        <v>252</v>
      </c>
      <c r="B119" s="21" t="s">
        <v>253</v>
      </c>
      <c r="C119" s="21" t="s">
        <v>82</v>
      </c>
      <c r="D119" s="21" t="s">
        <v>284</v>
      </c>
      <c r="E119" s="2"/>
      <c r="F119" s="78">
        <f>O119+X119+AG119+AP119+AY119+BH119+BQ119+BZ119</f>
        <v>20</v>
      </c>
      <c r="G119" s="120"/>
      <c r="H119" s="120"/>
      <c r="I119" s="120"/>
      <c r="J119" s="121"/>
      <c r="K119" s="121"/>
      <c r="L119" s="121"/>
      <c r="M119" s="121">
        <f t="shared" si="59"/>
        <v>0</v>
      </c>
      <c r="N119" s="122"/>
      <c r="O119" s="99"/>
      <c r="P119" s="120"/>
      <c r="Q119" s="120"/>
      <c r="R119" s="120"/>
      <c r="S119" s="121"/>
      <c r="T119" s="121"/>
      <c r="U119" s="121"/>
      <c r="V119" s="121">
        <f t="shared" si="60"/>
        <v>0</v>
      </c>
      <c r="W119" s="122"/>
      <c r="X119" s="99"/>
      <c r="Y119" s="120"/>
      <c r="Z119" s="120"/>
      <c r="AA119" s="121"/>
      <c r="AB119" s="121"/>
      <c r="AC119" s="121"/>
      <c r="AD119" s="120"/>
      <c r="AE119" s="121">
        <f t="shared" si="66"/>
        <v>0</v>
      </c>
      <c r="AF119" s="122"/>
      <c r="AG119" s="99"/>
      <c r="AH119" s="120"/>
      <c r="AI119" s="120"/>
      <c r="AJ119" s="121"/>
      <c r="AK119" s="121"/>
      <c r="AL119" s="121"/>
      <c r="AM119" s="120"/>
      <c r="AN119" s="121">
        <f t="shared" si="61"/>
        <v>0</v>
      </c>
      <c r="AO119" s="122"/>
      <c r="AP119" s="99"/>
      <c r="AQ119" s="120"/>
      <c r="AR119" s="120"/>
      <c r="AS119" s="121"/>
      <c r="AT119" s="121"/>
      <c r="AU119" s="121"/>
      <c r="AV119" s="120"/>
      <c r="AW119" s="121">
        <f t="shared" si="62"/>
        <v>0</v>
      </c>
      <c r="AX119" s="122"/>
      <c r="AY119" s="99"/>
      <c r="AZ119" s="120"/>
      <c r="BA119" s="120"/>
      <c r="BB119" s="121"/>
      <c r="BC119" s="121"/>
      <c r="BD119" s="121"/>
      <c r="BE119" s="120"/>
      <c r="BF119" s="121">
        <f t="shared" si="63"/>
        <v>0</v>
      </c>
      <c r="BG119" s="122"/>
      <c r="BH119" s="99"/>
      <c r="BI119" s="120">
        <v>0</v>
      </c>
      <c r="BJ119" s="120">
        <v>0</v>
      </c>
      <c r="BK119" s="121">
        <v>66.34</v>
      </c>
      <c r="BL119" s="121">
        <v>0</v>
      </c>
      <c r="BM119" s="121">
        <v>0</v>
      </c>
      <c r="BN119" s="120">
        <v>45.2</v>
      </c>
      <c r="BO119" s="121">
        <f t="shared" si="64"/>
        <v>0</v>
      </c>
      <c r="BP119" s="122" t="s">
        <v>347</v>
      </c>
      <c r="BQ119" s="99">
        <v>20</v>
      </c>
      <c r="BR119" s="120"/>
      <c r="BS119" s="120"/>
      <c r="BT119" s="121"/>
      <c r="BU119" s="121"/>
      <c r="BV119" s="121"/>
      <c r="BW119" s="120"/>
      <c r="BX119" s="121">
        <f t="shared" si="65"/>
        <v>0</v>
      </c>
      <c r="BY119" s="122"/>
      <c r="BZ119" s="99"/>
    </row>
    <row r="120" spans="1:78" x14ac:dyDescent="0.3">
      <c r="A120" s="21" t="s">
        <v>299</v>
      </c>
      <c r="B120" s="21" t="s">
        <v>300</v>
      </c>
      <c r="C120" s="21" t="s">
        <v>282</v>
      </c>
      <c r="D120" s="21" t="s">
        <v>301</v>
      </c>
      <c r="E120" s="2"/>
      <c r="F120" s="78">
        <f>O120+X120+AG120+AP120+AY120+BH120+BQ120+BZ120</f>
        <v>0</v>
      </c>
      <c r="G120" s="120"/>
      <c r="H120" s="120"/>
      <c r="I120" s="120"/>
      <c r="J120" s="121"/>
      <c r="K120" s="121"/>
      <c r="L120" s="121"/>
      <c r="M120" s="121">
        <f>G120+H120</f>
        <v>0</v>
      </c>
      <c r="N120" s="122"/>
      <c r="O120" s="99"/>
      <c r="P120" s="120"/>
      <c r="Q120" s="120"/>
      <c r="R120" s="120"/>
      <c r="S120" s="121"/>
      <c r="T120" s="121"/>
      <c r="U120" s="121"/>
      <c r="V120" s="121">
        <f>P120+Q120</f>
        <v>0</v>
      </c>
      <c r="W120" s="122"/>
      <c r="X120" s="99"/>
      <c r="Y120" s="120"/>
      <c r="Z120" s="120"/>
      <c r="AA120" s="121"/>
      <c r="AB120" s="121"/>
      <c r="AC120" s="121"/>
      <c r="AD120" s="120"/>
      <c r="AE120" s="121">
        <f t="shared" si="66"/>
        <v>0</v>
      </c>
      <c r="AF120" s="122"/>
      <c r="AG120" s="99"/>
      <c r="AH120" s="120"/>
      <c r="AI120" s="120"/>
      <c r="AJ120" s="121"/>
      <c r="AK120" s="121"/>
      <c r="AL120" s="121"/>
      <c r="AM120" s="120"/>
      <c r="AN120" s="121">
        <f t="shared" si="61"/>
        <v>0</v>
      </c>
      <c r="AO120" s="122"/>
      <c r="AP120" s="99"/>
      <c r="AQ120" s="120"/>
      <c r="AR120" s="120"/>
      <c r="AS120" s="121"/>
      <c r="AT120" s="121"/>
      <c r="AU120" s="121"/>
      <c r="AV120" s="120"/>
      <c r="AW120" s="121">
        <f t="shared" si="62"/>
        <v>0</v>
      </c>
      <c r="AX120" s="122"/>
      <c r="AY120" s="99"/>
      <c r="AZ120" s="120"/>
      <c r="BA120" s="120"/>
      <c r="BB120" s="121"/>
      <c r="BC120" s="121"/>
      <c r="BD120" s="121"/>
      <c r="BE120" s="120"/>
      <c r="BF120" s="121">
        <f>AZ120+BA120</f>
        <v>0</v>
      </c>
      <c r="BG120" s="122"/>
      <c r="BH120" s="99"/>
      <c r="BI120" s="120"/>
      <c r="BJ120" s="120"/>
      <c r="BK120" s="121"/>
      <c r="BL120" s="121"/>
      <c r="BM120" s="121"/>
      <c r="BN120" s="120"/>
      <c r="BO120" s="121">
        <f>BI120+BJ120</f>
        <v>0</v>
      </c>
      <c r="BP120" s="122"/>
      <c r="BQ120" s="99"/>
      <c r="BR120" s="120"/>
      <c r="BS120" s="120"/>
      <c r="BT120" s="121"/>
      <c r="BU120" s="121"/>
      <c r="BV120" s="121"/>
      <c r="BW120" s="120"/>
      <c r="BX120" s="121">
        <f>BR120+BS120</f>
        <v>0</v>
      </c>
      <c r="BY120" s="122"/>
      <c r="BZ120" s="99"/>
    </row>
    <row r="121" spans="1:78" x14ac:dyDescent="0.3">
      <c r="A121" s="21" t="s">
        <v>209</v>
      </c>
      <c r="B121" s="21" t="s">
        <v>61</v>
      </c>
      <c r="C121" s="22" t="s">
        <v>293</v>
      </c>
      <c r="D121" s="21" t="s">
        <v>425</v>
      </c>
      <c r="E121" s="2"/>
      <c r="F121" s="78">
        <f>O121+X121+AG121+AP121+AY121+BH121+BQ121+BZ121</f>
        <v>19</v>
      </c>
      <c r="G121" s="120"/>
      <c r="H121" s="120"/>
      <c r="I121" s="120"/>
      <c r="J121" s="121"/>
      <c r="K121" s="121"/>
      <c r="L121" s="121"/>
      <c r="M121" s="121"/>
      <c r="N121" s="122"/>
      <c r="O121" s="99"/>
      <c r="P121" s="120"/>
      <c r="Q121" s="120"/>
      <c r="R121" s="120"/>
      <c r="S121" s="121"/>
      <c r="T121" s="121"/>
      <c r="U121" s="121"/>
      <c r="V121" s="121"/>
      <c r="W121" s="122"/>
      <c r="X121" s="99"/>
      <c r="Y121" s="120"/>
      <c r="Z121" s="120"/>
      <c r="AA121" s="121"/>
      <c r="AB121" s="121"/>
      <c r="AC121" s="121"/>
      <c r="AD121" s="120"/>
      <c r="AE121" s="121"/>
      <c r="AF121" s="122"/>
      <c r="AG121" s="99"/>
      <c r="AH121" s="120"/>
      <c r="AI121" s="120"/>
      <c r="AJ121" s="121"/>
      <c r="AK121" s="121"/>
      <c r="AL121" s="121"/>
      <c r="AM121" s="120"/>
      <c r="AN121" s="121"/>
      <c r="AO121" s="122"/>
      <c r="AP121" s="99"/>
      <c r="AQ121" s="120"/>
      <c r="AR121" s="120"/>
      <c r="AS121" s="121"/>
      <c r="AT121" s="121"/>
      <c r="AU121" s="121"/>
      <c r="AV121" s="120"/>
      <c r="AW121" s="121"/>
      <c r="AX121" s="122"/>
      <c r="AY121" s="99"/>
      <c r="AZ121" s="120"/>
      <c r="BA121" s="120"/>
      <c r="BB121" s="121"/>
      <c r="BC121" s="121"/>
      <c r="BD121" s="121"/>
      <c r="BE121" s="120"/>
      <c r="BF121" s="121"/>
      <c r="BG121" s="122"/>
      <c r="BH121" s="99"/>
      <c r="BI121" s="120"/>
      <c r="BJ121" s="120"/>
      <c r="BK121" s="121"/>
      <c r="BL121" s="121"/>
      <c r="BM121" s="121"/>
      <c r="BN121" s="120"/>
      <c r="BO121" s="121"/>
      <c r="BP121" s="122"/>
      <c r="BQ121" s="99"/>
      <c r="BR121" s="120">
        <v>0</v>
      </c>
      <c r="BS121" s="120">
        <v>0</v>
      </c>
      <c r="BT121" s="121">
        <v>80.64</v>
      </c>
      <c r="BU121" s="121"/>
      <c r="BV121" s="121"/>
      <c r="BW121" s="120"/>
      <c r="BX121" s="121"/>
      <c r="BY121" s="122" t="s">
        <v>348</v>
      </c>
      <c r="BZ121" s="99">
        <v>19</v>
      </c>
    </row>
    <row r="122" spans="1:78" ht="16.2" thickBot="1" x14ac:dyDescent="0.35">
      <c r="A122" s="21" t="s">
        <v>321</v>
      </c>
      <c r="B122" s="21" t="s">
        <v>322</v>
      </c>
      <c r="C122" s="21" t="s">
        <v>327</v>
      </c>
      <c r="D122" s="21" t="s">
        <v>323</v>
      </c>
      <c r="E122" s="2"/>
      <c r="F122" s="78">
        <v>37</v>
      </c>
      <c r="G122" s="120">
        <v>16</v>
      </c>
      <c r="H122" s="120">
        <v>0</v>
      </c>
      <c r="I122" s="120">
        <v>110.24</v>
      </c>
      <c r="J122" s="121"/>
      <c r="K122" s="121"/>
      <c r="L122" s="121"/>
      <c r="M122" s="121">
        <f t="shared" si="59"/>
        <v>16</v>
      </c>
      <c r="N122" s="122"/>
      <c r="O122" s="95" t="s">
        <v>411</v>
      </c>
      <c r="P122" s="120"/>
      <c r="Q122" s="120"/>
      <c r="R122" s="120"/>
      <c r="S122" s="121"/>
      <c r="T122" s="121"/>
      <c r="U122" s="121"/>
      <c r="V122" s="121">
        <f t="shared" si="60"/>
        <v>0</v>
      </c>
      <c r="W122" s="122"/>
      <c r="X122" s="95"/>
      <c r="Y122" s="120"/>
      <c r="Z122" s="120"/>
      <c r="AA122" s="121"/>
      <c r="AB122" s="121"/>
      <c r="AC122" s="121"/>
      <c r="AD122" s="120"/>
      <c r="AE122" s="121">
        <f t="shared" si="66"/>
        <v>0</v>
      </c>
      <c r="AF122" s="122"/>
      <c r="AG122" s="95"/>
      <c r="AH122" s="120"/>
      <c r="AI122" s="120"/>
      <c r="AJ122" s="121"/>
      <c r="AK122" s="121"/>
      <c r="AL122" s="121"/>
      <c r="AM122" s="120"/>
      <c r="AN122" s="121">
        <f t="shared" si="61"/>
        <v>0</v>
      </c>
      <c r="AO122" s="122"/>
      <c r="AP122" s="95"/>
      <c r="AQ122" s="120">
        <v>8</v>
      </c>
      <c r="AR122" s="120">
        <v>0</v>
      </c>
      <c r="AS122" s="121">
        <v>74.31</v>
      </c>
      <c r="AT122" s="121"/>
      <c r="AU122" s="121"/>
      <c r="AV122" s="120"/>
      <c r="AW122" s="121">
        <f t="shared" si="62"/>
        <v>8</v>
      </c>
      <c r="AX122" s="122" t="s">
        <v>348</v>
      </c>
      <c r="AY122" s="95">
        <v>19</v>
      </c>
      <c r="AZ122" s="120">
        <v>8</v>
      </c>
      <c r="BA122" s="120">
        <v>0</v>
      </c>
      <c r="BB122" s="121">
        <v>79.760000000000005</v>
      </c>
      <c r="BC122" s="121"/>
      <c r="BD122" s="121"/>
      <c r="BE122" s="120"/>
      <c r="BF122" s="121">
        <f t="shared" si="63"/>
        <v>8</v>
      </c>
      <c r="BG122" s="122" t="s">
        <v>348</v>
      </c>
      <c r="BH122" s="95" t="s">
        <v>411</v>
      </c>
      <c r="BI122" s="120">
        <v>16</v>
      </c>
      <c r="BJ122" s="120">
        <v>0</v>
      </c>
      <c r="BK122" s="121">
        <v>69.459999999999994</v>
      </c>
      <c r="BL122" s="121"/>
      <c r="BM122" s="121"/>
      <c r="BN122" s="120"/>
      <c r="BO122" s="121">
        <f t="shared" si="64"/>
        <v>16</v>
      </c>
      <c r="BP122" s="122"/>
      <c r="BQ122" s="95" t="s">
        <v>411</v>
      </c>
      <c r="BR122" s="120">
        <v>4</v>
      </c>
      <c r="BS122" s="120">
        <v>0</v>
      </c>
      <c r="BT122" s="121">
        <v>89.06</v>
      </c>
      <c r="BU122" s="121"/>
      <c r="BV122" s="121"/>
      <c r="BW122" s="120"/>
      <c r="BX122" s="121">
        <f t="shared" si="65"/>
        <v>4</v>
      </c>
      <c r="BY122" s="122" t="s">
        <v>349</v>
      </c>
      <c r="BZ122" s="95">
        <v>18</v>
      </c>
    </row>
    <row r="123" spans="1:78" x14ac:dyDescent="0.3">
      <c r="A123" s="30"/>
      <c r="B123" s="30"/>
      <c r="C123" s="30"/>
      <c r="D123" s="1"/>
      <c r="E123" s="1"/>
    </row>
    <row r="124" spans="1:78" ht="16.2" thickBot="1" x14ac:dyDescent="0.35">
      <c r="A124" s="30"/>
      <c r="B124" s="30"/>
      <c r="C124" s="30"/>
      <c r="D124" s="30"/>
      <c r="E124" s="30"/>
    </row>
    <row r="125" spans="1:78" s="15" customFormat="1" ht="62.4" x14ac:dyDescent="0.3">
      <c r="A125" s="366" t="s">
        <v>19</v>
      </c>
      <c r="B125" s="350"/>
      <c r="C125" s="350"/>
      <c r="D125" s="350"/>
      <c r="E125" s="350"/>
      <c r="F125" s="96" t="s">
        <v>4</v>
      </c>
      <c r="G125" s="107" t="s">
        <v>5</v>
      </c>
      <c r="H125" s="108" t="s">
        <v>6</v>
      </c>
      <c r="I125" s="108" t="s">
        <v>7</v>
      </c>
      <c r="J125" s="103" t="s">
        <v>365</v>
      </c>
      <c r="K125" s="108" t="s">
        <v>6</v>
      </c>
      <c r="L125" s="108" t="s">
        <v>7</v>
      </c>
      <c r="M125" s="110" t="s">
        <v>8</v>
      </c>
      <c r="N125" s="98" t="s">
        <v>316</v>
      </c>
      <c r="O125" s="10" t="s">
        <v>9</v>
      </c>
      <c r="P125" s="107" t="s">
        <v>5</v>
      </c>
      <c r="Q125" s="108" t="s">
        <v>6</v>
      </c>
      <c r="R125" s="108" t="s">
        <v>7</v>
      </c>
      <c r="S125" s="103" t="s">
        <v>365</v>
      </c>
      <c r="T125" s="108" t="s">
        <v>6</v>
      </c>
      <c r="U125" s="108" t="s">
        <v>7</v>
      </c>
      <c r="V125" s="110" t="s">
        <v>8</v>
      </c>
      <c r="W125" s="98" t="s">
        <v>316</v>
      </c>
      <c r="X125" s="10" t="s">
        <v>9</v>
      </c>
      <c r="Y125" s="112" t="s">
        <v>346</v>
      </c>
      <c r="Z125" s="108" t="s">
        <v>6</v>
      </c>
      <c r="AA125" s="103" t="s">
        <v>7</v>
      </c>
      <c r="AB125" s="103" t="s">
        <v>365</v>
      </c>
      <c r="AC125" s="108" t="s">
        <v>6</v>
      </c>
      <c r="AD125" s="108" t="s">
        <v>7</v>
      </c>
      <c r="AE125" s="103" t="s">
        <v>8</v>
      </c>
      <c r="AF125" s="98" t="s">
        <v>316</v>
      </c>
      <c r="AG125" s="10" t="s">
        <v>9</v>
      </c>
      <c r="AH125" s="107" t="s">
        <v>5</v>
      </c>
      <c r="AI125" s="108" t="s">
        <v>6</v>
      </c>
      <c r="AJ125" s="103"/>
      <c r="AK125" s="103" t="s">
        <v>365</v>
      </c>
      <c r="AL125" s="108" t="s">
        <v>6</v>
      </c>
      <c r="AM125" s="108" t="s">
        <v>7</v>
      </c>
      <c r="AN125" s="110" t="s">
        <v>8</v>
      </c>
      <c r="AO125" s="98" t="s">
        <v>316</v>
      </c>
      <c r="AP125" s="10" t="s">
        <v>9</v>
      </c>
      <c r="AQ125" s="107" t="s">
        <v>5</v>
      </c>
      <c r="AR125" s="108" t="s">
        <v>6</v>
      </c>
      <c r="AS125" s="103" t="s">
        <v>7</v>
      </c>
      <c r="AT125" s="103" t="s">
        <v>365</v>
      </c>
      <c r="AU125" s="108" t="s">
        <v>6</v>
      </c>
      <c r="AV125" s="108" t="s">
        <v>7</v>
      </c>
      <c r="AW125" s="110" t="s">
        <v>8</v>
      </c>
      <c r="AX125" s="98" t="s">
        <v>316</v>
      </c>
      <c r="AY125" s="10" t="s">
        <v>9</v>
      </c>
      <c r="AZ125" s="107" t="s">
        <v>5</v>
      </c>
      <c r="BA125" s="108" t="s">
        <v>6</v>
      </c>
      <c r="BB125" s="103" t="s">
        <v>7</v>
      </c>
      <c r="BC125" s="103" t="s">
        <v>365</v>
      </c>
      <c r="BD125" s="108" t="s">
        <v>6</v>
      </c>
      <c r="BE125" s="108" t="s">
        <v>7</v>
      </c>
      <c r="BF125" s="110" t="s">
        <v>8</v>
      </c>
      <c r="BG125" s="98" t="s">
        <v>316</v>
      </c>
      <c r="BH125" s="10" t="s">
        <v>9</v>
      </c>
      <c r="BI125" s="107" t="s">
        <v>5</v>
      </c>
      <c r="BJ125" s="108" t="s">
        <v>6</v>
      </c>
      <c r="BK125" s="103" t="s">
        <v>7</v>
      </c>
      <c r="BL125" s="103" t="s">
        <v>365</v>
      </c>
      <c r="BM125" s="108" t="s">
        <v>6</v>
      </c>
      <c r="BN125" s="108" t="s">
        <v>7</v>
      </c>
      <c r="BO125" s="110" t="s">
        <v>8</v>
      </c>
      <c r="BP125" s="98" t="s">
        <v>316</v>
      </c>
      <c r="BQ125" s="10" t="s">
        <v>9</v>
      </c>
      <c r="BR125" s="107" t="s">
        <v>5</v>
      </c>
      <c r="BS125" s="108" t="s">
        <v>6</v>
      </c>
      <c r="BT125" s="103"/>
      <c r="BU125" s="103" t="s">
        <v>365</v>
      </c>
      <c r="BV125" s="108" t="s">
        <v>6</v>
      </c>
      <c r="BW125" s="108" t="s">
        <v>10</v>
      </c>
      <c r="BX125" s="110" t="s">
        <v>8</v>
      </c>
      <c r="BY125" s="98" t="s">
        <v>316</v>
      </c>
      <c r="BZ125" s="10" t="s">
        <v>9</v>
      </c>
    </row>
    <row r="126" spans="1:78" x14ac:dyDescent="0.3">
      <c r="A126" s="16" t="s">
        <v>11</v>
      </c>
      <c r="B126" s="16" t="s">
        <v>12</v>
      </c>
      <c r="C126" s="17" t="s">
        <v>13</v>
      </c>
      <c r="D126" s="17" t="s">
        <v>14</v>
      </c>
      <c r="E126" s="17" t="s">
        <v>56</v>
      </c>
      <c r="F126" s="39"/>
      <c r="G126" s="114"/>
      <c r="H126" s="115"/>
      <c r="I126" s="115"/>
      <c r="J126" s="116"/>
      <c r="K126" s="116"/>
      <c r="L126" s="116"/>
      <c r="M126" s="116"/>
      <c r="N126" s="117"/>
      <c r="O126" s="118"/>
      <c r="P126" s="114"/>
      <c r="Q126" s="115"/>
      <c r="R126" s="115"/>
      <c r="S126" s="116"/>
      <c r="T126" s="116"/>
      <c r="U126" s="116"/>
      <c r="V126" s="116"/>
      <c r="W126" s="117"/>
      <c r="X126" s="118"/>
      <c r="Y126" s="114"/>
      <c r="Z126" s="115"/>
      <c r="AA126" s="116"/>
      <c r="AB126" s="116"/>
      <c r="AC126" s="116"/>
      <c r="AD126" s="115"/>
      <c r="AE126" s="116"/>
      <c r="AF126" s="117"/>
      <c r="AG126" s="118"/>
      <c r="AH126" s="114"/>
      <c r="AI126" s="115"/>
      <c r="AJ126" s="116"/>
      <c r="AK126" s="116"/>
      <c r="AL126" s="116"/>
      <c r="AM126" s="115"/>
      <c r="AN126" s="116"/>
      <c r="AO126" s="117"/>
      <c r="AP126" s="118"/>
      <c r="AQ126" s="114"/>
      <c r="AR126" s="115"/>
      <c r="AS126" s="116"/>
      <c r="AT126" s="116"/>
      <c r="AU126" s="116"/>
      <c r="AV126" s="115"/>
      <c r="AW126" s="116"/>
      <c r="AX126" s="117"/>
      <c r="AY126" s="118"/>
      <c r="AZ126" s="114"/>
      <c r="BA126" s="115"/>
      <c r="BB126" s="116"/>
      <c r="BC126" s="116"/>
      <c r="BD126" s="116"/>
      <c r="BE126" s="115"/>
      <c r="BF126" s="116"/>
      <c r="BG126" s="117"/>
      <c r="BH126" s="118"/>
      <c r="BI126" s="114"/>
      <c r="BJ126" s="115"/>
      <c r="BK126" s="116"/>
      <c r="BL126" s="116"/>
      <c r="BM126" s="116"/>
      <c r="BN126" s="115"/>
      <c r="BO126" s="116"/>
      <c r="BP126" s="117"/>
      <c r="BQ126" s="118"/>
      <c r="BR126" s="114"/>
      <c r="BS126" s="114"/>
      <c r="BT126" s="326"/>
      <c r="BU126" s="116"/>
      <c r="BV126" s="116"/>
      <c r="BW126" s="115"/>
      <c r="BX126" s="115"/>
      <c r="BY126" s="117"/>
      <c r="BZ126" s="118"/>
    </row>
    <row r="127" spans="1:78" x14ac:dyDescent="0.3">
      <c r="A127" s="20" t="s">
        <v>80</v>
      </c>
      <c r="B127" s="21" t="s">
        <v>81</v>
      </c>
      <c r="C127" s="22" t="s">
        <v>82</v>
      </c>
      <c r="D127" s="22" t="s">
        <v>83</v>
      </c>
      <c r="E127" s="22"/>
      <c r="F127" s="78">
        <v>40</v>
      </c>
      <c r="G127" s="119" t="s">
        <v>352</v>
      </c>
      <c r="H127" s="120"/>
      <c r="I127" s="120"/>
      <c r="J127" s="121"/>
      <c r="K127" s="121"/>
      <c r="L127" s="121"/>
      <c r="M127" s="121" t="s">
        <v>352</v>
      </c>
      <c r="N127" s="122"/>
      <c r="O127" s="94"/>
      <c r="P127" s="119">
        <v>4</v>
      </c>
      <c r="Q127" s="120">
        <v>0</v>
      </c>
      <c r="R127" s="120" t="s">
        <v>369</v>
      </c>
      <c r="S127" s="121"/>
      <c r="T127" s="121"/>
      <c r="U127" s="121"/>
      <c r="V127" s="121">
        <f t="shared" ref="V127:V134" si="67">P127+Q127</f>
        <v>4</v>
      </c>
      <c r="W127" s="122" t="s">
        <v>347</v>
      </c>
      <c r="X127" s="94">
        <v>20</v>
      </c>
      <c r="Y127" s="119">
        <v>0</v>
      </c>
      <c r="Z127" s="120">
        <v>0</v>
      </c>
      <c r="AA127" s="121">
        <v>46.26</v>
      </c>
      <c r="AB127" s="121">
        <v>0</v>
      </c>
      <c r="AC127" s="121">
        <v>2</v>
      </c>
      <c r="AD127" s="120">
        <v>44.56</v>
      </c>
      <c r="AE127" s="121">
        <f>Y127+Z127+AB127+AC127</f>
        <v>2</v>
      </c>
      <c r="AF127" s="122" t="s">
        <v>347</v>
      </c>
      <c r="AG127" s="94">
        <v>20</v>
      </c>
      <c r="AH127" s="119">
        <v>4</v>
      </c>
      <c r="AI127" s="120">
        <v>77.12</v>
      </c>
      <c r="AJ127" s="121"/>
      <c r="AK127" s="121"/>
      <c r="AL127" s="121"/>
      <c r="AM127" s="120"/>
      <c r="AN127" s="121">
        <f t="shared" ref="AN127:AN134" si="68">AH127+AI127</f>
        <v>81.12</v>
      </c>
      <c r="AO127" s="122" t="s">
        <v>348</v>
      </c>
      <c r="AP127" s="94">
        <v>19</v>
      </c>
      <c r="AQ127" s="119"/>
      <c r="AR127" s="120"/>
      <c r="AS127" s="121"/>
      <c r="AT127" s="121"/>
      <c r="AU127" s="121"/>
      <c r="AV127" s="120"/>
      <c r="AW127" s="121">
        <f t="shared" ref="AW127:AW134" si="69">AQ127+AR127</f>
        <v>0</v>
      </c>
      <c r="AX127" s="122"/>
      <c r="AY127" s="94"/>
      <c r="AZ127" s="119"/>
      <c r="BA127" s="120"/>
      <c r="BB127" s="121"/>
      <c r="BC127" s="121"/>
      <c r="BD127" s="121"/>
      <c r="BE127" s="120"/>
      <c r="BF127" s="121">
        <f t="shared" ref="BF127:BF134" si="70">AZ127+BA127</f>
        <v>0</v>
      </c>
      <c r="BG127" s="122"/>
      <c r="BH127" s="94"/>
      <c r="BI127" s="119"/>
      <c r="BJ127" s="120"/>
      <c r="BK127" s="121"/>
      <c r="BL127" s="121"/>
      <c r="BM127" s="121"/>
      <c r="BN127" s="120"/>
      <c r="BO127" s="121">
        <f t="shared" ref="BO127:BO134" si="71">BI127+BJ127</f>
        <v>0</v>
      </c>
      <c r="BP127" s="122"/>
      <c r="BQ127" s="94"/>
      <c r="BR127" s="119"/>
      <c r="BS127" s="119"/>
      <c r="BT127" s="143"/>
      <c r="BU127" s="121"/>
      <c r="BV127" s="121"/>
      <c r="BW127" s="120"/>
      <c r="BX127" s="121">
        <f t="shared" ref="BX127:BX134" si="72">BR127+BS127</f>
        <v>0</v>
      </c>
      <c r="BY127" s="122"/>
      <c r="BZ127" s="94"/>
    </row>
    <row r="128" spans="1:78" x14ac:dyDescent="0.3">
      <c r="A128" s="20" t="s">
        <v>130</v>
      </c>
      <c r="B128" s="21" t="s">
        <v>131</v>
      </c>
      <c r="C128" s="22" t="s">
        <v>132</v>
      </c>
      <c r="D128" s="22" t="s">
        <v>133</v>
      </c>
      <c r="E128" s="22"/>
      <c r="F128" s="78">
        <f>O128+X128+AG128+AP128+AY128+BH128+BQ128+BZ128</f>
        <v>0</v>
      </c>
      <c r="G128" s="119"/>
      <c r="H128" s="120"/>
      <c r="I128" s="120"/>
      <c r="J128" s="121"/>
      <c r="K128" s="121"/>
      <c r="L128" s="121"/>
      <c r="M128" s="121">
        <f t="shared" ref="M128:M134" si="73">G128+H128</f>
        <v>0</v>
      </c>
      <c r="N128" s="122"/>
      <c r="O128" s="94"/>
      <c r="P128" s="119"/>
      <c r="Q128" s="120"/>
      <c r="R128" s="120"/>
      <c r="S128" s="121"/>
      <c r="T128" s="121"/>
      <c r="U128" s="121"/>
      <c r="V128" s="121">
        <f t="shared" si="67"/>
        <v>0</v>
      </c>
      <c r="W128" s="122"/>
      <c r="X128" s="94"/>
      <c r="Y128" s="119"/>
      <c r="Z128" s="120"/>
      <c r="AA128" s="121"/>
      <c r="AB128" s="121"/>
      <c r="AC128" s="121"/>
      <c r="AD128" s="120"/>
      <c r="AE128" s="121">
        <f t="shared" ref="AE128:AE130" si="74">Y128+Z128+AB128+AC128</f>
        <v>0</v>
      </c>
      <c r="AF128" s="122"/>
      <c r="AG128" s="94"/>
      <c r="AH128" s="119"/>
      <c r="AI128" s="120"/>
      <c r="AJ128" s="121"/>
      <c r="AK128" s="121"/>
      <c r="AL128" s="121"/>
      <c r="AM128" s="120"/>
      <c r="AN128" s="121">
        <f t="shared" si="68"/>
        <v>0</v>
      </c>
      <c r="AO128" s="122"/>
      <c r="AP128" s="94"/>
      <c r="AQ128" s="119"/>
      <c r="AR128" s="120"/>
      <c r="AS128" s="121"/>
      <c r="AT128" s="121"/>
      <c r="AU128" s="121"/>
      <c r="AV128" s="120"/>
      <c r="AW128" s="121">
        <f t="shared" si="69"/>
        <v>0</v>
      </c>
      <c r="AX128" s="122"/>
      <c r="AY128" s="94"/>
      <c r="AZ128" s="143"/>
      <c r="BA128" s="120"/>
      <c r="BB128" s="121"/>
      <c r="BC128" s="121"/>
      <c r="BD128" s="121"/>
      <c r="BE128" s="120"/>
      <c r="BF128" s="121">
        <f t="shared" si="70"/>
        <v>0</v>
      </c>
      <c r="BG128" s="122"/>
      <c r="BH128" s="94"/>
      <c r="BI128" s="119"/>
      <c r="BJ128" s="120"/>
      <c r="BK128" s="121"/>
      <c r="BL128" s="121"/>
      <c r="BM128" s="121"/>
      <c r="BN128" s="120"/>
      <c r="BO128" s="121">
        <f t="shared" si="71"/>
        <v>0</v>
      </c>
      <c r="BP128" s="122"/>
      <c r="BQ128" s="94"/>
      <c r="BR128" s="119"/>
      <c r="BS128" s="119"/>
      <c r="BT128" s="143"/>
      <c r="BU128" s="121"/>
      <c r="BV128" s="121"/>
      <c r="BW128" s="120"/>
      <c r="BX128" s="121">
        <f t="shared" si="72"/>
        <v>0</v>
      </c>
      <c r="BY128" s="122"/>
      <c r="BZ128" s="94"/>
    </row>
    <row r="129" spans="1:78" x14ac:dyDescent="0.3">
      <c r="A129" s="21" t="s">
        <v>209</v>
      </c>
      <c r="B129" s="21" t="s">
        <v>61</v>
      </c>
      <c r="C129" s="22" t="s">
        <v>293</v>
      </c>
      <c r="D129" s="21" t="s">
        <v>62</v>
      </c>
      <c r="E129" s="22"/>
      <c r="F129" s="78">
        <f>O129+X129+AG129+AP129+AY129+BH129+BQ129+BZ129</f>
        <v>0</v>
      </c>
      <c r="G129" s="119"/>
      <c r="H129" s="120"/>
      <c r="I129" s="120"/>
      <c r="J129" s="121"/>
      <c r="K129" s="121"/>
      <c r="L129" s="121"/>
      <c r="M129" s="121">
        <f t="shared" si="73"/>
        <v>0</v>
      </c>
      <c r="N129" s="122"/>
      <c r="O129" s="94"/>
      <c r="P129" s="119"/>
      <c r="Q129" s="120"/>
      <c r="R129" s="120"/>
      <c r="S129" s="121"/>
      <c r="T129" s="121"/>
      <c r="U129" s="121"/>
      <c r="V129" s="121">
        <f t="shared" si="67"/>
        <v>0</v>
      </c>
      <c r="W129" s="122"/>
      <c r="X129" s="94"/>
      <c r="Y129" s="119"/>
      <c r="Z129" s="120"/>
      <c r="AA129" s="121"/>
      <c r="AB129" s="121"/>
      <c r="AC129" s="121"/>
      <c r="AD129" s="120"/>
      <c r="AE129" s="121">
        <f t="shared" si="74"/>
        <v>0</v>
      </c>
      <c r="AF129" s="122"/>
      <c r="AG129" s="94"/>
      <c r="AH129" s="119"/>
      <c r="AI129" s="120"/>
      <c r="AJ129" s="121"/>
      <c r="AK129" s="121"/>
      <c r="AL129" s="121"/>
      <c r="AM129" s="120"/>
      <c r="AN129" s="121">
        <f t="shared" si="68"/>
        <v>0</v>
      </c>
      <c r="AO129" s="122"/>
      <c r="AP129" s="94"/>
      <c r="AQ129" s="119"/>
      <c r="AR129" s="120"/>
      <c r="AS129" s="121"/>
      <c r="AT129" s="121"/>
      <c r="AU129" s="121"/>
      <c r="AV129" s="120"/>
      <c r="AW129" s="121">
        <f t="shared" si="69"/>
        <v>0</v>
      </c>
      <c r="AX129" s="122"/>
      <c r="AY129" s="94"/>
      <c r="AZ129" s="119"/>
      <c r="BA129" s="120"/>
      <c r="BB129" s="121"/>
      <c r="BC129" s="121"/>
      <c r="BD129" s="121"/>
      <c r="BE129" s="120"/>
      <c r="BF129" s="121">
        <f t="shared" si="70"/>
        <v>0</v>
      </c>
      <c r="BG129" s="122"/>
      <c r="BH129" s="94"/>
      <c r="BI129" s="119"/>
      <c r="BJ129" s="120"/>
      <c r="BK129" s="121"/>
      <c r="BL129" s="121"/>
      <c r="BM129" s="121"/>
      <c r="BN129" s="120"/>
      <c r="BO129" s="121">
        <f t="shared" si="71"/>
        <v>0</v>
      </c>
      <c r="BP129" s="122"/>
      <c r="BQ129" s="94"/>
      <c r="BR129" s="119"/>
      <c r="BS129" s="119"/>
      <c r="BT129" s="143"/>
      <c r="BU129" s="121"/>
      <c r="BV129" s="121"/>
      <c r="BW129" s="120"/>
      <c r="BX129" s="121">
        <f t="shared" si="72"/>
        <v>0</v>
      </c>
      <c r="BY129" s="122"/>
      <c r="BZ129" s="94"/>
    </row>
    <row r="130" spans="1:78" x14ac:dyDescent="0.3">
      <c r="A130" s="21" t="s">
        <v>214</v>
      </c>
      <c r="B130" s="21" t="s">
        <v>215</v>
      </c>
      <c r="C130" s="21" t="s">
        <v>216</v>
      </c>
      <c r="D130" s="22" t="s">
        <v>218</v>
      </c>
      <c r="E130" s="22"/>
      <c r="F130" s="78">
        <v>40</v>
      </c>
      <c r="G130" s="119">
        <v>8</v>
      </c>
      <c r="H130" s="120">
        <v>0</v>
      </c>
      <c r="I130" s="120">
        <v>78.91</v>
      </c>
      <c r="J130" s="121"/>
      <c r="K130" s="121"/>
      <c r="L130" s="121"/>
      <c r="M130" s="121">
        <f t="shared" si="73"/>
        <v>8</v>
      </c>
      <c r="N130" s="122" t="s">
        <v>347</v>
      </c>
      <c r="O130" s="94">
        <v>20</v>
      </c>
      <c r="P130" s="119">
        <v>12</v>
      </c>
      <c r="Q130" s="120">
        <v>0</v>
      </c>
      <c r="R130" s="120" t="s">
        <v>369</v>
      </c>
      <c r="S130" s="121"/>
      <c r="T130" s="121"/>
      <c r="U130" s="121"/>
      <c r="V130" s="121">
        <f t="shared" si="67"/>
        <v>12</v>
      </c>
      <c r="W130" s="122"/>
      <c r="X130" s="94"/>
      <c r="Y130" s="119">
        <v>0</v>
      </c>
      <c r="Z130" s="120">
        <v>0</v>
      </c>
      <c r="AA130" s="121">
        <v>42.22</v>
      </c>
      <c r="AB130" s="121">
        <v>4</v>
      </c>
      <c r="AC130" s="121">
        <v>3</v>
      </c>
      <c r="AD130" s="120">
        <v>45.98</v>
      </c>
      <c r="AE130" s="121">
        <f t="shared" si="74"/>
        <v>7</v>
      </c>
      <c r="AF130" s="122" t="s">
        <v>348</v>
      </c>
      <c r="AG130" s="94">
        <v>19</v>
      </c>
      <c r="AH130" s="119">
        <v>0</v>
      </c>
      <c r="AI130" s="120">
        <v>70.7</v>
      </c>
      <c r="AJ130" s="121"/>
      <c r="AK130" s="121"/>
      <c r="AL130" s="121"/>
      <c r="AM130" s="120"/>
      <c r="AN130" s="121">
        <f t="shared" si="68"/>
        <v>70.7</v>
      </c>
      <c r="AO130" s="122" t="s">
        <v>347</v>
      </c>
      <c r="AP130" s="94">
        <v>20</v>
      </c>
      <c r="AQ130" s="119"/>
      <c r="AR130" s="120"/>
      <c r="AS130" s="121"/>
      <c r="AT130" s="121"/>
      <c r="AU130" s="121"/>
      <c r="AV130" s="120"/>
      <c r="AW130" s="121">
        <f t="shared" si="69"/>
        <v>0</v>
      </c>
      <c r="AX130" s="122"/>
      <c r="AY130" s="94"/>
      <c r="AZ130" s="119"/>
      <c r="BA130" s="120"/>
      <c r="BB130" s="121"/>
      <c r="BC130" s="121"/>
      <c r="BD130" s="121"/>
      <c r="BE130" s="120"/>
      <c r="BF130" s="121">
        <f t="shared" si="70"/>
        <v>0</v>
      </c>
      <c r="BG130" s="122"/>
      <c r="BH130" s="94"/>
      <c r="BI130" s="119"/>
      <c r="BJ130" s="120"/>
      <c r="BK130" s="121"/>
      <c r="BL130" s="121"/>
      <c r="BM130" s="121"/>
      <c r="BN130" s="120"/>
      <c r="BO130" s="121">
        <f t="shared" si="71"/>
        <v>0</v>
      </c>
      <c r="BP130" s="122"/>
      <c r="BQ130" s="94"/>
      <c r="BR130" s="119"/>
      <c r="BS130" s="119"/>
      <c r="BT130" s="143"/>
      <c r="BU130" s="121"/>
      <c r="BV130" s="121"/>
      <c r="BW130" s="120"/>
      <c r="BX130" s="121">
        <f t="shared" si="72"/>
        <v>0</v>
      </c>
      <c r="BY130" s="122"/>
      <c r="BZ130" s="94"/>
    </row>
    <row r="131" spans="1:78" x14ac:dyDescent="0.3">
      <c r="A131" s="21" t="s">
        <v>223</v>
      </c>
      <c r="B131" s="21" t="s">
        <v>71</v>
      </c>
      <c r="C131" s="21" t="s">
        <v>224</v>
      </c>
      <c r="D131" s="4" t="s">
        <v>225</v>
      </c>
      <c r="E131" s="22"/>
      <c r="F131" s="78">
        <f>AG131</f>
        <v>18</v>
      </c>
      <c r="G131" s="119"/>
      <c r="H131" s="120"/>
      <c r="I131" s="120"/>
      <c r="J131" s="121"/>
      <c r="K131" s="121"/>
      <c r="L131" s="121"/>
      <c r="M131" s="121">
        <f t="shared" si="73"/>
        <v>0</v>
      </c>
      <c r="N131" s="122"/>
      <c r="O131" s="94"/>
      <c r="P131" s="119"/>
      <c r="Q131" s="120"/>
      <c r="R131" s="120"/>
      <c r="S131" s="121"/>
      <c r="T131" s="121"/>
      <c r="U131" s="121"/>
      <c r="V131" s="121">
        <f t="shared" si="67"/>
        <v>0</v>
      </c>
      <c r="W131" s="122"/>
      <c r="X131" s="94"/>
      <c r="Y131" s="119">
        <v>8</v>
      </c>
      <c r="Z131" s="120">
        <v>0</v>
      </c>
      <c r="AA131" s="121">
        <v>49.63</v>
      </c>
      <c r="AB131" s="121">
        <v>0</v>
      </c>
      <c r="AC131" s="121">
        <v>0</v>
      </c>
      <c r="AD131" s="120">
        <v>40.32</v>
      </c>
      <c r="AE131" s="121">
        <f>Y131+Z131</f>
        <v>8</v>
      </c>
      <c r="AF131" s="122" t="s">
        <v>349</v>
      </c>
      <c r="AG131" s="94">
        <v>18</v>
      </c>
      <c r="AH131" s="119"/>
      <c r="AI131" s="120"/>
      <c r="AJ131" s="121"/>
      <c r="AK131" s="121"/>
      <c r="AL131" s="121"/>
      <c r="AM131" s="120"/>
      <c r="AN131" s="121">
        <f t="shared" si="68"/>
        <v>0</v>
      </c>
      <c r="AO131" s="122"/>
      <c r="AP131" s="94"/>
      <c r="AQ131" s="119">
        <v>16</v>
      </c>
      <c r="AR131" s="120">
        <v>20</v>
      </c>
      <c r="AS131" s="121"/>
      <c r="AT131" s="121">
        <v>107.85</v>
      </c>
      <c r="AU131" s="121"/>
      <c r="AV131" s="120"/>
      <c r="AW131" s="121">
        <f t="shared" si="69"/>
        <v>36</v>
      </c>
      <c r="AX131" s="122"/>
      <c r="AY131" s="94" t="s">
        <v>411</v>
      </c>
      <c r="AZ131" s="181" t="s">
        <v>367</v>
      </c>
      <c r="BA131" s="182"/>
      <c r="BB131" s="183"/>
      <c r="BC131" s="183"/>
      <c r="BD131" s="183"/>
      <c r="BE131" s="182"/>
      <c r="BF131" s="183" t="s">
        <v>367</v>
      </c>
      <c r="BG131" s="122"/>
      <c r="BH131" s="94"/>
      <c r="BI131" s="119"/>
      <c r="BJ131" s="120"/>
      <c r="BK131" s="121"/>
      <c r="BL131" s="121"/>
      <c r="BM131" s="121"/>
      <c r="BN131" s="120"/>
      <c r="BO131" s="121">
        <f t="shared" si="71"/>
        <v>0</v>
      </c>
      <c r="BP131" s="122"/>
      <c r="BQ131" s="94"/>
      <c r="BR131" s="119"/>
      <c r="BS131" s="119"/>
      <c r="BT131" s="143"/>
      <c r="BU131" s="121"/>
      <c r="BV131" s="121"/>
      <c r="BW131" s="120"/>
      <c r="BX131" s="121">
        <f t="shared" si="72"/>
        <v>0</v>
      </c>
      <c r="BY131" s="122"/>
      <c r="BZ131" s="94"/>
    </row>
    <row r="132" spans="1:78" x14ac:dyDescent="0.3">
      <c r="A132" s="20"/>
      <c r="B132" s="21"/>
      <c r="C132" s="22"/>
      <c r="D132" s="22"/>
      <c r="E132" s="22"/>
      <c r="F132" s="78">
        <f>O132+X132+AG132+AP132+AY132+BH132+BQ132+BZ132</f>
        <v>0</v>
      </c>
      <c r="G132" s="119"/>
      <c r="H132" s="120"/>
      <c r="I132" s="120"/>
      <c r="J132" s="121"/>
      <c r="K132" s="121"/>
      <c r="L132" s="121"/>
      <c r="M132" s="121">
        <f t="shared" si="73"/>
        <v>0</v>
      </c>
      <c r="N132" s="122"/>
      <c r="O132" s="94"/>
      <c r="P132" s="119"/>
      <c r="Q132" s="120"/>
      <c r="R132" s="120"/>
      <c r="S132" s="121"/>
      <c r="T132" s="121"/>
      <c r="U132" s="121"/>
      <c r="V132" s="121">
        <f t="shared" si="67"/>
        <v>0</v>
      </c>
      <c r="W132" s="122"/>
      <c r="X132" s="94"/>
      <c r="Y132" s="119"/>
      <c r="Z132" s="120"/>
      <c r="AA132" s="121"/>
      <c r="AB132" s="121"/>
      <c r="AC132" s="121"/>
      <c r="AD132" s="120"/>
      <c r="AE132" s="121">
        <f>Y132+Z132</f>
        <v>0</v>
      </c>
      <c r="AF132" s="122"/>
      <c r="AG132" s="94"/>
      <c r="AH132" s="119"/>
      <c r="AI132" s="120"/>
      <c r="AJ132" s="121"/>
      <c r="AK132" s="121"/>
      <c r="AL132" s="121"/>
      <c r="AM132" s="120"/>
      <c r="AN132" s="121">
        <f t="shared" si="68"/>
        <v>0</v>
      </c>
      <c r="AO132" s="122"/>
      <c r="AP132" s="94"/>
      <c r="AQ132" s="119"/>
      <c r="AR132" s="120"/>
      <c r="AS132" s="121"/>
      <c r="AT132" s="121"/>
      <c r="AU132" s="121"/>
      <c r="AV132" s="120"/>
      <c r="AW132" s="121">
        <f t="shared" si="69"/>
        <v>0</v>
      </c>
      <c r="AX132" s="122"/>
      <c r="AY132" s="94"/>
      <c r="AZ132" s="119"/>
      <c r="BA132" s="120"/>
      <c r="BB132" s="121"/>
      <c r="BC132" s="121"/>
      <c r="BD132" s="121"/>
      <c r="BE132" s="120"/>
      <c r="BF132" s="121">
        <f t="shared" si="70"/>
        <v>0</v>
      </c>
      <c r="BG132" s="122"/>
      <c r="BH132" s="94"/>
      <c r="BI132" s="119"/>
      <c r="BJ132" s="120"/>
      <c r="BK132" s="121"/>
      <c r="BL132" s="121"/>
      <c r="BM132" s="121"/>
      <c r="BN132" s="120"/>
      <c r="BO132" s="121">
        <f t="shared" si="71"/>
        <v>0</v>
      </c>
      <c r="BP132" s="122"/>
      <c r="BQ132" s="94"/>
      <c r="BR132" s="119"/>
      <c r="BS132" s="119"/>
      <c r="BT132" s="143"/>
      <c r="BU132" s="121"/>
      <c r="BV132" s="121"/>
      <c r="BW132" s="120"/>
      <c r="BX132" s="121">
        <f t="shared" si="72"/>
        <v>0</v>
      </c>
      <c r="BY132" s="122"/>
      <c r="BZ132" s="94"/>
    </row>
    <row r="133" spans="1:78" x14ac:dyDescent="0.3">
      <c r="A133" s="21"/>
      <c r="B133" s="21"/>
      <c r="C133" s="21"/>
      <c r="D133" s="4"/>
      <c r="E133" s="4"/>
      <c r="F133" s="78">
        <f>O133+X133+AG133+AP133+AY133+BH133+BQ133+BZ133</f>
        <v>0</v>
      </c>
      <c r="G133" s="119"/>
      <c r="H133" s="120"/>
      <c r="I133" s="120"/>
      <c r="J133" s="121"/>
      <c r="K133" s="121"/>
      <c r="L133" s="121"/>
      <c r="M133" s="121">
        <f t="shared" si="73"/>
        <v>0</v>
      </c>
      <c r="N133" s="122"/>
      <c r="O133" s="94"/>
      <c r="P133" s="119"/>
      <c r="Q133" s="120"/>
      <c r="R133" s="120"/>
      <c r="S133" s="121"/>
      <c r="T133" s="121"/>
      <c r="U133" s="121"/>
      <c r="V133" s="121">
        <f t="shared" si="67"/>
        <v>0</v>
      </c>
      <c r="W133" s="122"/>
      <c r="X133" s="94"/>
      <c r="Y133" s="119"/>
      <c r="Z133" s="120"/>
      <c r="AA133" s="121"/>
      <c r="AB133" s="121"/>
      <c r="AC133" s="121"/>
      <c r="AD133" s="120"/>
      <c r="AE133" s="121">
        <f>Y133+Z133</f>
        <v>0</v>
      </c>
      <c r="AF133" s="122"/>
      <c r="AG133" s="94"/>
      <c r="AH133" s="119"/>
      <c r="AI133" s="120"/>
      <c r="AJ133" s="121"/>
      <c r="AK133" s="121"/>
      <c r="AL133" s="121"/>
      <c r="AM133" s="120"/>
      <c r="AN133" s="121">
        <f t="shared" si="68"/>
        <v>0</v>
      </c>
      <c r="AO133" s="122"/>
      <c r="AP133" s="94"/>
      <c r="AQ133" s="119"/>
      <c r="AR133" s="120"/>
      <c r="AS133" s="121"/>
      <c r="AT133" s="121"/>
      <c r="AU133" s="121"/>
      <c r="AV133" s="120"/>
      <c r="AW133" s="121">
        <f t="shared" si="69"/>
        <v>0</v>
      </c>
      <c r="AX133" s="122"/>
      <c r="AY133" s="94"/>
      <c r="AZ133" s="119"/>
      <c r="BA133" s="120"/>
      <c r="BB133" s="121"/>
      <c r="BC133" s="121"/>
      <c r="BD133" s="121"/>
      <c r="BE133" s="120"/>
      <c r="BF133" s="121">
        <f t="shared" si="70"/>
        <v>0</v>
      </c>
      <c r="BG133" s="122"/>
      <c r="BH133" s="94"/>
      <c r="BI133" s="119"/>
      <c r="BJ133" s="120"/>
      <c r="BK133" s="121"/>
      <c r="BL133" s="121"/>
      <c r="BM133" s="121"/>
      <c r="BN133" s="120"/>
      <c r="BO133" s="121">
        <f t="shared" si="71"/>
        <v>0</v>
      </c>
      <c r="BP133" s="122"/>
      <c r="BQ133" s="94"/>
      <c r="BR133" s="119"/>
      <c r="BS133" s="119"/>
      <c r="BT133" s="143"/>
      <c r="BU133" s="121"/>
      <c r="BV133" s="121"/>
      <c r="BW133" s="120"/>
      <c r="BX133" s="121">
        <f t="shared" si="72"/>
        <v>0</v>
      </c>
      <c r="BY133" s="122"/>
      <c r="BZ133" s="94"/>
    </row>
    <row r="134" spans="1:78" ht="16.2" thickBot="1" x14ac:dyDescent="0.35">
      <c r="A134" s="20"/>
      <c r="B134" s="21"/>
      <c r="C134" s="22"/>
      <c r="D134" s="22"/>
      <c r="E134" s="22"/>
      <c r="F134" s="78">
        <f>O134+X134+AG134+AP134+AY134+BH134+BQ134+BZ134</f>
        <v>0</v>
      </c>
      <c r="G134" s="119"/>
      <c r="H134" s="120"/>
      <c r="I134" s="120"/>
      <c r="J134" s="121"/>
      <c r="K134" s="121"/>
      <c r="L134" s="121"/>
      <c r="M134" s="121">
        <f t="shared" si="73"/>
        <v>0</v>
      </c>
      <c r="N134" s="121"/>
      <c r="O134" s="95"/>
      <c r="P134" s="119"/>
      <c r="Q134" s="120"/>
      <c r="R134" s="120"/>
      <c r="S134" s="121"/>
      <c r="T134" s="121"/>
      <c r="U134" s="121"/>
      <c r="V134" s="121">
        <f t="shared" si="67"/>
        <v>0</v>
      </c>
      <c r="W134" s="121"/>
      <c r="X134" s="95"/>
      <c r="Y134" s="119"/>
      <c r="Z134" s="120"/>
      <c r="AA134" s="121"/>
      <c r="AB134" s="121"/>
      <c r="AC134" s="121"/>
      <c r="AD134" s="120"/>
      <c r="AE134" s="121">
        <f>Y134+Z134</f>
        <v>0</v>
      </c>
      <c r="AF134" s="121"/>
      <c r="AG134" s="95"/>
      <c r="AH134" s="119"/>
      <c r="AI134" s="120"/>
      <c r="AJ134" s="121"/>
      <c r="AK134" s="121"/>
      <c r="AL134" s="121"/>
      <c r="AM134" s="120"/>
      <c r="AN134" s="121">
        <f t="shared" si="68"/>
        <v>0</v>
      </c>
      <c r="AO134" s="121"/>
      <c r="AP134" s="95"/>
      <c r="AQ134" s="119"/>
      <c r="AR134" s="120"/>
      <c r="AS134" s="121"/>
      <c r="AT134" s="121"/>
      <c r="AU134" s="121"/>
      <c r="AV134" s="120"/>
      <c r="AW134" s="121">
        <f t="shared" si="69"/>
        <v>0</v>
      </c>
      <c r="AX134" s="121"/>
      <c r="AY134" s="95"/>
      <c r="AZ134" s="119"/>
      <c r="BA134" s="120"/>
      <c r="BB134" s="121"/>
      <c r="BC134" s="121"/>
      <c r="BD134" s="121"/>
      <c r="BE134" s="120"/>
      <c r="BF134" s="121">
        <f t="shared" si="70"/>
        <v>0</v>
      </c>
      <c r="BG134" s="121"/>
      <c r="BH134" s="95"/>
      <c r="BI134" s="119"/>
      <c r="BJ134" s="120"/>
      <c r="BK134" s="121"/>
      <c r="BL134" s="121"/>
      <c r="BM134" s="121"/>
      <c r="BN134" s="120"/>
      <c r="BO134" s="121">
        <f t="shared" si="71"/>
        <v>0</v>
      </c>
      <c r="BP134" s="121"/>
      <c r="BQ134" s="95"/>
      <c r="BR134" s="119"/>
      <c r="BS134" s="119"/>
      <c r="BT134" s="143"/>
      <c r="BU134" s="121"/>
      <c r="BV134" s="121"/>
      <c r="BW134" s="120"/>
      <c r="BX134" s="121">
        <f t="shared" si="72"/>
        <v>0</v>
      </c>
      <c r="BY134" s="121"/>
      <c r="BZ134" s="95"/>
    </row>
  </sheetData>
  <protectedRanges>
    <protectedRange algorithmName="SHA-512" hashValue="gd6M1j8R2Vcbfm85n99c1D0xjmQvjBlg34UZhxeJx1NLSFqB74OeW1e3isf5ACnAc8NEYyF7OwgEUMDCcurwNA==" saltValue="t3zYNUJUDTdmjGFelNhf8w==" spinCount="100000" sqref="A1:E8 X10:X14 O134:O228 AG10:AG14 E76 D77:E77 E78 A79:E80 A109:E110 A82:E82 A81:B81 D81:E81 A85:E86 E111 E83:E84 A112:E112 E87 E113:E114 E129 A130:E1048576 A115:E116 A88:E92 A63:E67 A124:E128 CA62:XFD71 D93:D95 E108 AN61:AN69 O229:V1048576 F1:V3 Y135:AA228 BR72:BT73 AY61 BH61 AW61:AW69 BQ61:BT61 P94:U94 AZ98:BB104 P117:U119 O117:O118 X117:X118 AG117:AG118 AY117:AY118 BF61:BF69 BQ117:BQ118 CA117:XFD122 BZ117:BZ118 G7:L9 G15:L16 O16:U16 G6:U6 BO61:BO69 BO6:BO16 BR4:BT4 BR5 M7:N10 V6:V16 AE6:AE16 AN6:AN11 AW6:AW16 BF6 BX61:BX69 AW20:AW30 BF20:BF30 BO20:BO30 AW34:AW38 BF34:BF38 BO34:BO38 BR6:BT18 G61:U61 O75:U93 V75:V94 BF75:BF94 BH109:BH118 BR74 BR60 BR41 BR34:BT40 BR33 BR20:BT32 BR19 BR105 BR125 O106:U116 V106:V119 AY109:BB116 AW106:AW119 O127:U133 BF106:BF119 V127:V134 BO106:BO119 A104:F107 P7:U9 X1:AC9 X103:AA104 W1:W69 AG135:AJ1048576 AG1:AL9 AG72:AJ93 AG103:AJ116 AF1:AF18 AP135:AS1048576 AP1:AS3 AP72:AP93 AP124:AP133 AP123:AS123 AO1:AO11 AY42:AY53 AY135:BB137 AY1:BB3 AY123:BB123 AX1:AX53 BH42:BH46 BH123 X123:AA124 BG1:BG6 AG123:AJ133 AN127:AN134 BH135:BK137 BH1:BK3 AW127:AW134 BF127:BF134 BQ42:BQ53 BQ135:BT1048576 BQ1:BT3 BZ72:XFD93 BZ103:XFD116 BZ123:XFD1048576 P15:U15 E43:E58 A47:D53 D119:D121 E117:E123 D123 E9 W96:W101 BG96:BG119 BO127:BO134 P95:W95 BF95:BG95 BR126:BT134 BP1:BP53 P122:V122 BO122 W122:W1048576 AO122:AO1048576 AX122:AX1048576 BG122:BG137 BP122:BP1048576 P120:W121 Y117:AA122 AH117:AJ122 AS117:AS118 AZ117:BB122 BO120:BP121 BR106:BT124 A58:D58 A69:E69 E68 X15:AC18 BR42:BT59 F123:N1048576 O123:V126 O72:V74 G4:V5 AD135:AE228 AD6:AD9 AD15:AD16 AD1:AE5 AD127:AD133 X229:AE1048576 AM6:AM9 AM15:AM16 AM61 AM135:AN1048576 AM1:AN5 AM127:AM133 AM122:AN126 AK229:AL1048576 AK72:AL133 AV109:AV119 AV135:AW1048576 AV1:AW3 AV122:AW123 AV120:AX121 AT1:AU9 AT15:AU61 AT229:AU1048576 AT72:AU133 BE109:BE119 BE135:BF137 BE1:BF3 BE122:BF123 BE120:BG121 BC1:BD6 BC229:BD1048576 BC72:BD133 BN135:BO1048576 BN1:BO3 BL1:BM9 BL15:BM61 BL229:BM1048576 BL72:BM133 BW61 BU1:BV9 BU15:BV61 BU229:BV1048576 G60 D56 AM17:AN53 E60:E62 A60:D61 A59:C59 G17:G58 A55:C55 M12:N16 G11:N11 A72:E75 E70:E71 BO42:BO53 BW1:XFD57 BF42:BF46 AW42:AW53 AD17:AE18 E93:E101 P96:V96 Y94:AA101 AH94:AJ101 CA94:XFD101 BE98:BE101 M62:N71 V61:V69 X72:AF74 W72:W94 V70:W71 AN70:AO71 AX72:AX94 AW70:AX71 BG72:BG94 BF70:BG71 BP72:BP101 BO70:BP71 H17:V60 AP4:AP53 AG15:AL61 AO58:AO69 AM58:AN60 AP58:AP61 AM54:AP57 AX58:AX69 AW54:AY57 BG58:BG69 BP58:BP69 BO54:BQ57 BZ58:XFD61 BY58:BY69 BW58:BX60 X20:AC40 AD20:AF32 AF34:AF40 Y33:AF33 X42:AC59 AF42:AF71 X41:AF41 X61:AD61 X60:AF60 X75:AA93 AB75:AC104 X106:AA116 AB106:AC124 X105:AF105 AF126:AF1048576 AD126:AE126 X126:AC133 X125:AF125 AE61:AE71 AD34:AE59 AE127:AE134 D71 F4:F58 A13:E17 D12:E12 AN13:AN16 AO13:AO53 AN12:AO12 X19:AF19 X97:X101 AG97:AG101 AP97:AP101 AY97:AY101 BH97:BH101 BF96:BF101 AM72:AO101 AD75:AF101 BF8:BF16 BG8:BG46 BC8:BD9 BF7:BG7 AW75:AW94 AQ109:AQ122 AR109:AS116 AR119:AS122 BW103:BY1048576 BW102:XFD102 BP103:BP119 BO102:BQ102 E102:F103 O97:V101 G72:N122 W103:W119 O103:V105 O102:AA102 AD103:AF124 AD102:AJ102 AP103:AP118 AM103:AO121 AM102:AP102 AX103:AX119 AW102:AY102 AW95:AX101 AY140:BB1048576 BE140:BK1048576 AY138:BK139 BE102:BF104 A19:E42 A10:E11 BF47:BH57 BC15:BD61 A117:D118 F108:F122 D101 BT5 BX70:BY71 F60:F101 BU72:BY94 BU102:BV133 BR75:BT96 BR102:BT104 BQ97:BZ101 BY96:BZ96 BU95:BX96 BY95 BO75:BO101" name="Range1"/>
    <protectedRange algorithmName="SHA-512" hashValue="Apnk9LEbYxRpSZcjU97H6doUg/5csDURqMcDtbiOpYdX3f6l5Yvzsxaqv13NMtippi1Z0/Pw9Etvtktb0idoXQ==" saltValue="0XBid9/n7HrDOp1hu6OxVA==" spinCount="100000" sqref="D76" name="Range1_1"/>
    <protectedRange algorithmName="SHA-512" hashValue="NAZD3qgxdrlzabacLBE6e7h5ZmXY7wxINVLTXmDWPfUES+YR2V1HNj/E15OhYFiJLVmWPKJ0egYjXUfTOKONZg==" saltValue="Ncxfyc7xk9aUc4+aZopcog==" spinCount="100000" sqref="A76:C77" name="Range1_2"/>
    <protectedRange algorithmName="SHA-512" hashValue="Apnk9LEbYxRpSZcjU97H6doUg/5csDURqMcDtbiOpYdX3f6l5Yvzsxaqv13NMtippi1Z0/Pw9Etvtktb0idoXQ==" saltValue="0XBid9/n7HrDOp1hu6OxVA==" spinCount="100000" sqref="A78:D78" name="Range1_3"/>
    <protectedRange algorithmName="SHA-512" hashValue="Apnk9LEbYxRpSZcjU97H6doUg/5csDURqMcDtbiOpYdX3f6l5Yvzsxaqv13NMtippi1Z0/Pw9Etvtktb0idoXQ==" saltValue="0XBid9/n7HrDOp1hu6OxVA==" spinCount="100000" sqref="A108:D108" name="Range1_4"/>
    <protectedRange algorithmName="SHA-512" hashValue="Apnk9LEbYxRpSZcjU97H6doUg/5csDURqMcDtbiOpYdX3f6l5Yvzsxaqv13NMtippi1Z0/Pw9Etvtktb0idoXQ==" saltValue="0XBid9/n7HrDOp1hu6OxVA==" spinCount="100000" sqref="A43:D44" name="Range1_5"/>
    <protectedRange algorithmName="SHA-512" hashValue="Apnk9LEbYxRpSZcjU97H6doUg/5csDURqMcDtbiOpYdX3f6l5Yvzsxaqv13NMtippi1Z0/Pw9Etvtktb0idoXQ==" saltValue="0XBid9/n7HrDOp1hu6OxVA==" spinCount="100000" sqref="C81" name="Range1_6"/>
    <protectedRange algorithmName="SHA-512" hashValue="Bl55MZj0cAqUqTsmKqKQ8GjYk3z4r6sHC6GjzmBjr6bDBl+Gt4qfajFFbigrPAXyjSmBZ+XipVR00qWHQUUL2w==" saltValue="vFo3gsO1ur+Yqg/JT+qeQg==" spinCount="100000" sqref="A83:D83" name="Range1_7"/>
    <protectedRange algorithmName="SHA-512" hashValue="Bl55MZj0cAqUqTsmKqKQ8GjYk3z4r6sHC6GjzmBjr6bDBl+Gt4qfajFFbigrPAXyjSmBZ+XipVR00qWHQUUL2w==" saltValue="vFo3gsO1ur+Yqg/JT+qeQg==" spinCount="100000" sqref="A111:D111" name="Range1_8"/>
    <protectedRange algorithmName="SHA-512" hashValue="Apnk9LEbYxRpSZcjU97H6doUg/5csDURqMcDtbiOpYdX3f6l5Yvzsxaqv13NMtippi1Z0/Pw9Etvtktb0idoXQ==" saltValue="0XBid9/n7HrDOp1hu6OxVA==" spinCount="100000" sqref="A84:D84" name="Range1_9"/>
    <protectedRange algorithmName="SHA-512" hashValue="Bl55MZj0cAqUqTsmKqKQ8GjYk3z4r6sHC6GjzmBjr6bDBl+Gt4qfajFFbigrPAXyjSmBZ+XipVR00qWHQUUL2w==" saltValue="vFo3gsO1ur+Yqg/JT+qeQg==" spinCount="100000" sqref="A87:D87" name="Range1_10"/>
    <protectedRange algorithmName="SHA-512" hashValue="Bl55MZj0cAqUqTsmKqKQ8GjYk3z4r6sHC6GjzmBjr6bDBl+Gt4qfajFFbigrPAXyjSmBZ+XipVR00qWHQUUL2w==" saltValue="vFo3gsO1ur+Yqg/JT+qeQg==" spinCount="100000" sqref="A113:D113" name="Range1_11"/>
    <protectedRange algorithmName="SHA-512" hashValue="Bl55MZj0cAqUqTsmKqKQ8GjYk3z4r6sHC6GjzmBjr6bDBl+Gt4qfajFFbigrPAXyjSmBZ+XipVR00qWHQUUL2w==" saltValue="vFo3gsO1ur+Yqg/JT+qeQg==" spinCount="100000" sqref="A114:D114 A121:C121 A101:C101" name="Range1_12"/>
    <protectedRange algorithmName="SHA-512" hashValue="Bl55MZj0cAqUqTsmKqKQ8GjYk3z4r6sHC6GjzmBjr6bDBl+Gt4qfajFFbigrPAXyjSmBZ+XipVR00qWHQUUL2w==" saltValue="vFo3gsO1ur+Yqg/JT+qeQg==" spinCount="100000" sqref="A129:D129" name="Range1_13"/>
    <protectedRange algorithmName="SHA-512" hashValue="Bl55MZj0cAqUqTsmKqKQ8GjYk3z4r6sHC6GjzmBjr6bDBl+Gt4qfajFFbigrPAXyjSmBZ+XipVR00qWHQUUL2w==" saltValue="vFo3gsO1ur+Yqg/JT+qeQg==" spinCount="100000" sqref="D96 A120:C120 A93:B96 C93:C95 D122 A122:B122" name="Range1_14"/>
    <protectedRange algorithmName="SHA-512" hashValue="Bl55MZj0cAqUqTsmKqKQ8GjYk3z4r6sHC6GjzmBjr6bDBl+Gt4qfajFFbigrPAXyjSmBZ+XipVR00qWHQUUL2w==" saltValue="vFo3gsO1ur+Yqg/JT+qeQg==" spinCount="100000" sqref="A123:C123 A119:C119" name="Range1_15"/>
    <protectedRange algorithmName="SHA-512" hashValue="Apnk9LEbYxRpSZcjU97H6doUg/5csDURqMcDtbiOpYdX3f6l5Yvzsxaqv13NMtippi1Z0/Pw9Etvtktb0idoXQ==" saltValue="0XBid9/n7HrDOp1hu6OxVA==" spinCount="100000" sqref="O7:O15" name="Range1_16"/>
    <protectedRange algorithmName="SHA-512" hashValue="NAZD3qgxdrlzabacLBE6e7h5ZmXY7wxINVLTXmDWPfUES+YR2V1HNj/E15OhYFiJLVmWPKJ0egYjXUfTOKONZg==" saltValue="Ncxfyc7xk9aUc4+aZopcog==" spinCount="100000" sqref="A9:D9 A12:C12" name="Range1_5_1"/>
    <protectedRange algorithmName="SHA-512" hashValue="Bl55MZj0cAqUqTsmKqKQ8GjYk3z4r6sHC6GjzmBjr6bDBl+Gt4qfajFFbigrPAXyjSmBZ+XipVR00qWHQUUL2w==" saltValue="vFo3gsO1ur+Yqg/JT+qeQg==" spinCount="100000" sqref="D68 D54:D55" name="Range1_40"/>
    <protectedRange algorithmName="SHA-512" hashValue="NAZD3qgxdrlzabacLBE6e7h5ZmXY7wxINVLTXmDWPfUES+YR2V1HNj/E15OhYFiJLVmWPKJ0egYjXUfTOKONZg==" saltValue="Ncxfyc7xk9aUc4+aZopcog==" spinCount="100000" sqref="A97:D97" name="Range1_17"/>
    <protectedRange algorithmName="SHA-512" hashValue="Bl55MZj0cAqUqTsmKqKQ8GjYk3z4r6sHC6GjzmBjr6bDBl+Gt4qfajFFbigrPAXyjSmBZ+XipVR00qWHQUUL2w==" saltValue="vFo3gsO1ur+Yqg/JT+qeQg==" spinCount="100000" sqref="D70" name="Range1_40_1"/>
    <protectedRange algorithmName="SHA-512" hashValue="Bl55MZj0cAqUqTsmKqKQ8GjYk3z4r6sHC6GjzmBjr6bDBl+Gt4qfajFFbigrPAXyjSmBZ+XipVR00qWHQUUL2w==" saltValue="vFo3gsO1ur+Yqg/JT+qeQg==" spinCount="100000" sqref="D57" name="Range1_40_2"/>
    <protectedRange algorithmName="SHA-512" hashValue="NAZD3qgxdrlzabacLBE6e7h5ZmXY7wxINVLTXmDWPfUES+YR2V1HNj/E15OhYFiJLVmWPKJ0egYjXUfTOKONZg==" saltValue="Ncxfyc7xk9aUc4+aZopcog==" spinCount="100000" sqref="A98:D98 A103:D103" name="Range1_10_1"/>
    <protectedRange algorithmName="SHA-512" hashValue="Bl55MZj0cAqUqTsmKqKQ8GjYk3z4r6sHC6GjzmBjr6bDBl+Gt4qfajFFbigrPAXyjSmBZ+XipVR00qWHQUUL2w==" saltValue="vFo3gsO1ur+Yqg/JT+qeQg==" spinCount="100000" sqref="A99:D99" name="Range1_18"/>
    <protectedRange algorithmName="SHA-512" hashValue="Bl55MZj0cAqUqTsmKqKQ8GjYk3z4r6sHC6GjzmBjr6bDBl+Gt4qfajFFbigrPAXyjSmBZ+XipVR00qWHQUUL2w==" saltValue="vFo3gsO1ur+Yqg/JT+qeQg==" spinCount="100000" sqref="A100:D100" name="Range1_12_1"/>
    <protectedRange algorithmName="SHA-512" hashValue="Bl55MZj0cAqUqTsmKqKQ8GjYk3z4r6sHC6GjzmBjr6bDBl+Gt4qfajFFbigrPAXyjSmBZ+XipVR00qWHQUUL2w==" saltValue="vFo3gsO1ur+Yqg/JT+qeQg==" spinCount="100000" sqref="D102" name="Range1_40_3"/>
  </protectedRanges>
  <autoFilter ref="A106:BZ122" xr:uid="{00000000-0009-0000-0000-000000000000}"/>
  <mergeCells count="16">
    <mergeCell ref="BI4:BQ4"/>
    <mergeCell ref="A3:D3"/>
    <mergeCell ref="AQ4:BH4"/>
    <mergeCell ref="BR4:BZ4"/>
    <mergeCell ref="G4:O4"/>
    <mergeCell ref="P4:X4"/>
    <mergeCell ref="Y4:AG4"/>
    <mergeCell ref="AH4:AP4"/>
    <mergeCell ref="A125:E125"/>
    <mergeCell ref="A19:E19"/>
    <mergeCell ref="A5:E5"/>
    <mergeCell ref="A33:E33"/>
    <mergeCell ref="A41:E41"/>
    <mergeCell ref="A60:E60"/>
    <mergeCell ref="A74:E74"/>
    <mergeCell ref="A105:E105"/>
  </mergeCells>
  <pageMargins left="0.7" right="0.7" top="0.75" bottom="0.75" header="0.3" footer="0.3"/>
  <pageSetup paperSize="9" orientation="portrait" r:id="rId1"/>
  <headerFooter>
    <oddHeader>&amp;C&amp;"arial"&amp;12&amp;KA80000 UNOFFICIAL&amp;1#_x000D_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Y86"/>
  <sheetViews>
    <sheetView tabSelected="1" topLeftCell="A42" zoomScaleNormal="100" workbookViewId="0">
      <pane xSplit="1" topLeftCell="B1" activePane="topRight" state="frozen"/>
      <selection pane="topRight" activeCell="AX53" sqref="AX53"/>
    </sheetView>
  </sheetViews>
  <sheetFormatPr defaultColWidth="11.09765625" defaultRowHeight="15.6" x14ac:dyDescent="0.3"/>
  <cols>
    <col min="1" max="1" width="15.59765625" customWidth="1"/>
    <col min="2" max="2" width="15" customWidth="1"/>
    <col min="3" max="3" width="25" customWidth="1"/>
    <col min="4" max="4" width="25.09765625" customWidth="1"/>
    <col min="5" max="5" width="6.09765625" bestFit="1" customWidth="1"/>
    <col min="6" max="6" width="13.09765625" customWidth="1"/>
    <col min="7" max="7" width="13.09765625" style="113" bestFit="1" customWidth="1"/>
    <col min="8" max="8" width="11.09765625" style="113"/>
    <col min="9" max="9" width="10.796875" style="113" bestFit="1" customWidth="1"/>
    <col min="10" max="10" width="5.796875" style="113" bestFit="1" customWidth="1"/>
    <col min="11" max="11" width="10.296875" style="113" bestFit="1" customWidth="1"/>
    <col min="12" max="12" width="8.5" style="113" bestFit="1" customWidth="1"/>
    <col min="13" max="13" width="13" style="42" bestFit="1" customWidth="1"/>
    <col min="14" max="14" width="13.09765625" style="113" bestFit="1" customWidth="1"/>
    <col min="15" max="15" width="11.09765625" style="113"/>
    <col min="16" max="16" width="10.796875" style="113" bestFit="1" customWidth="1"/>
    <col min="17" max="17" width="5.796875" style="113" bestFit="1" customWidth="1"/>
    <col min="18" max="18" width="10.296875" style="113" bestFit="1" customWidth="1"/>
    <col min="19" max="19" width="8.5" style="113" bestFit="1" customWidth="1"/>
    <col min="20" max="20" width="13" style="42" bestFit="1" customWidth="1"/>
    <col min="21" max="21" width="13.09765625" style="113" bestFit="1" customWidth="1"/>
    <col min="22" max="22" width="11.09765625" style="113"/>
    <col min="23" max="23" width="10.796875" style="113" bestFit="1" customWidth="1"/>
    <col min="24" max="24" width="5.796875" style="113" bestFit="1" customWidth="1"/>
    <col min="25" max="25" width="10.296875" style="113" bestFit="1" customWidth="1"/>
    <col min="26" max="26" width="8.5" style="113" bestFit="1" customWidth="1"/>
    <col min="27" max="27" width="13" style="42" bestFit="1" customWidth="1"/>
    <col min="28" max="28" width="13.09765625" style="113" bestFit="1" customWidth="1"/>
    <col min="29" max="29" width="11.09765625" style="113"/>
    <col min="30" max="30" width="10.796875" style="113" bestFit="1" customWidth="1"/>
    <col min="31" max="31" width="5.796875" style="113" bestFit="1" customWidth="1"/>
    <col min="32" max="32" width="10.296875" style="113" bestFit="1" customWidth="1"/>
    <col min="33" max="33" width="8.5" style="113" bestFit="1" customWidth="1"/>
    <col min="34" max="34" width="13" style="42" bestFit="1" customWidth="1"/>
    <col min="35" max="35" width="13.09765625" style="42" bestFit="1" customWidth="1"/>
    <col min="36" max="36" width="11.09765625" style="42"/>
    <col min="37" max="37" width="10.796875" style="42" bestFit="1" customWidth="1"/>
    <col min="38" max="38" width="5.796875" style="42" bestFit="1" customWidth="1"/>
    <col min="39" max="39" width="10.296875" style="42" bestFit="1" customWidth="1"/>
    <col min="40" max="40" width="8.5" style="42" bestFit="1" customWidth="1"/>
    <col min="41" max="41" width="13" style="42" bestFit="1" customWidth="1"/>
    <col min="42" max="42" width="13.09765625" style="42" bestFit="1" customWidth="1"/>
    <col min="43" max="43" width="11.09765625" style="42"/>
    <col min="44" max="44" width="10.796875" style="42" bestFit="1" customWidth="1"/>
    <col min="45" max="45" width="5.796875" style="42" bestFit="1" customWidth="1"/>
    <col min="46" max="46" width="10.296875" style="42" bestFit="1" customWidth="1"/>
    <col min="47" max="47" width="8.5" style="42" bestFit="1" customWidth="1"/>
    <col min="48" max="48" width="13" style="42" bestFit="1" customWidth="1"/>
  </cols>
  <sheetData>
    <row r="3" spans="1:48" ht="28.8" x14ac:dyDescent="0.55000000000000004">
      <c r="A3" s="347" t="s">
        <v>24</v>
      </c>
      <c r="B3" s="348"/>
      <c r="C3" s="348"/>
      <c r="D3" s="348"/>
      <c r="E3" s="5"/>
    </row>
    <row r="4" spans="1:48" ht="16.2" thickBot="1" x14ac:dyDescent="0.35"/>
    <row r="5" spans="1:48" ht="24" thickBot="1" x14ac:dyDescent="0.35">
      <c r="G5" s="359" t="s">
        <v>229</v>
      </c>
      <c r="H5" s="360"/>
      <c r="I5" s="360"/>
      <c r="J5" s="360"/>
      <c r="K5" s="360"/>
      <c r="L5" s="360"/>
      <c r="M5" s="361"/>
      <c r="N5" s="362" t="s">
        <v>25</v>
      </c>
      <c r="O5" s="363"/>
      <c r="P5" s="363"/>
      <c r="Q5" s="363"/>
      <c r="R5" s="363"/>
      <c r="S5" s="363"/>
      <c r="T5" s="357"/>
      <c r="U5" s="364" t="s">
        <v>26</v>
      </c>
      <c r="V5" s="365"/>
      <c r="W5" s="365"/>
      <c r="X5" s="365"/>
      <c r="Y5" s="365"/>
      <c r="Z5" s="365"/>
      <c r="AA5" s="357"/>
      <c r="AB5" s="355" t="s">
        <v>232</v>
      </c>
      <c r="AC5" s="356"/>
      <c r="AD5" s="356"/>
      <c r="AE5" s="356"/>
      <c r="AF5" s="356"/>
      <c r="AG5" s="356"/>
      <c r="AH5" s="357"/>
      <c r="AI5" s="355" t="s">
        <v>230</v>
      </c>
      <c r="AJ5" s="356"/>
      <c r="AK5" s="356"/>
      <c r="AL5" s="356"/>
      <c r="AM5" s="356"/>
      <c r="AN5" s="356"/>
      <c r="AO5" s="357"/>
      <c r="AP5" s="355" t="s">
        <v>231</v>
      </c>
      <c r="AQ5" s="356"/>
      <c r="AR5" s="356"/>
      <c r="AS5" s="356"/>
      <c r="AT5" s="356"/>
      <c r="AU5" s="356"/>
      <c r="AV5" s="357"/>
    </row>
    <row r="6" spans="1:48" ht="46.8" x14ac:dyDescent="0.3">
      <c r="A6" s="349" t="s">
        <v>27</v>
      </c>
      <c r="B6" s="350"/>
      <c r="C6" s="350"/>
      <c r="D6" s="350"/>
      <c r="E6" s="351"/>
      <c r="F6" s="96" t="s">
        <v>4</v>
      </c>
      <c r="G6" s="322" t="s">
        <v>28</v>
      </c>
      <c r="H6" s="323" t="s">
        <v>29</v>
      </c>
      <c r="I6" s="323" t="s">
        <v>30</v>
      </c>
      <c r="J6" s="323" t="s">
        <v>31</v>
      </c>
      <c r="K6" s="324" t="s">
        <v>32</v>
      </c>
      <c r="L6" s="325" t="s">
        <v>33</v>
      </c>
      <c r="M6" s="10" t="s">
        <v>9</v>
      </c>
      <c r="N6" s="299" t="s">
        <v>28</v>
      </c>
      <c r="O6" s="298" t="s">
        <v>29</v>
      </c>
      <c r="P6" s="298" t="s">
        <v>30</v>
      </c>
      <c r="Q6" s="298" t="s">
        <v>31</v>
      </c>
      <c r="R6" s="300" t="s">
        <v>32</v>
      </c>
      <c r="S6" s="301" t="s">
        <v>33</v>
      </c>
      <c r="T6" s="13" t="s">
        <v>9</v>
      </c>
      <c r="U6" s="299" t="s">
        <v>28</v>
      </c>
      <c r="V6" s="298" t="s">
        <v>29</v>
      </c>
      <c r="W6" s="298" t="s">
        <v>30</v>
      </c>
      <c r="X6" s="298" t="s">
        <v>31</v>
      </c>
      <c r="Y6" s="300" t="s">
        <v>32</v>
      </c>
      <c r="Z6" s="301" t="s">
        <v>33</v>
      </c>
      <c r="AA6" s="13" t="s">
        <v>9</v>
      </c>
      <c r="AB6" s="299" t="s">
        <v>28</v>
      </c>
      <c r="AC6" s="298" t="s">
        <v>29</v>
      </c>
      <c r="AD6" s="298" t="s">
        <v>30</v>
      </c>
      <c r="AE6" s="298" t="s">
        <v>31</v>
      </c>
      <c r="AF6" s="300" t="s">
        <v>32</v>
      </c>
      <c r="AG6" s="301" t="s">
        <v>33</v>
      </c>
      <c r="AH6" s="10" t="s">
        <v>9</v>
      </c>
      <c r="AI6" s="43" t="s">
        <v>28</v>
      </c>
      <c r="AJ6" s="44" t="s">
        <v>29</v>
      </c>
      <c r="AK6" s="44" t="s">
        <v>30</v>
      </c>
      <c r="AL6" s="44" t="s">
        <v>31</v>
      </c>
      <c r="AM6" s="66" t="s">
        <v>32</v>
      </c>
      <c r="AN6" s="67" t="s">
        <v>33</v>
      </c>
      <c r="AO6" s="10" t="s">
        <v>9</v>
      </c>
      <c r="AP6" s="43" t="s">
        <v>28</v>
      </c>
      <c r="AQ6" s="44" t="s">
        <v>29</v>
      </c>
      <c r="AR6" s="44" t="s">
        <v>30</v>
      </c>
      <c r="AS6" s="44" t="s">
        <v>31</v>
      </c>
      <c r="AT6" s="66" t="s">
        <v>32</v>
      </c>
      <c r="AU6" s="67" t="s">
        <v>33</v>
      </c>
      <c r="AV6" s="10" t="s">
        <v>9</v>
      </c>
    </row>
    <row r="7" spans="1:48" x14ac:dyDescent="0.3">
      <c r="A7" s="16" t="s">
        <v>11</v>
      </c>
      <c r="B7" s="16" t="s">
        <v>12</v>
      </c>
      <c r="C7" s="17" t="s">
        <v>13</v>
      </c>
      <c r="D7" s="16" t="s">
        <v>14</v>
      </c>
      <c r="E7" s="40" t="s">
        <v>56</v>
      </c>
      <c r="F7" s="68"/>
      <c r="G7" s="302"/>
      <c r="H7" s="303"/>
      <c r="I7" s="303"/>
      <c r="J7" s="303"/>
      <c r="K7" s="303"/>
      <c r="L7" s="304"/>
      <c r="M7" s="68"/>
      <c r="N7" s="302"/>
      <c r="O7" s="303"/>
      <c r="P7" s="303"/>
      <c r="Q7" s="303"/>
      <c r="R7" s="303"/>
      <c r="S7" s="304"/>
      <c r="T7" s="68"/>
      <c r="U7" s="302"/>
      <c r="V7" s="303"/>
      <c r="W7" s="303"/>
      <c r="X7" s="303"/>
      <c r="Y7" s="303"/>
      <c r="Z7" s="304"/>
      <c r="AA7" s="68"/>
      <c r="AB7" s="302"/>
      <c r="AC7" s="303"/>
      <c r="AD7" s="303"/>
      <c r="AE7" s="303"/>
      <c r="AF7" s="303"/>
      <c r="AG7" s="304"/>
      <c r="AH7" s="68"/>
      <c r="AI7" s="69"/>
      <c r="AJ7" s="70"/>
      <c r="AK7" s="70"/>
      <c r="AL7" s="70"/>
      <c r="AM7" s="70"/>
      <c r="AN7" s="71"/>
      <c r="AO7" s="68"/>
      <c r="AP7" s="69"/>
      <c r="AQ7" s="70"/>
      <c r="AR7" s="70"/>
      <c r="AS7" s="70"/>
      <c r="AT7" s="70"/>
      <c r="AU7" s="71"/>
      <c r="AV7" s="68"/>
    </row>
    <row r="8" spans="1:48" x14ac:dyDescent="0.3">
      <c r="A8" s="192" t="s">
        <v>134</v>
      </c>
      <c r="B8" s="192" t="s">
        <v>135</v>
      </c>
      <c r="C8" s="193" t="s">
        <v>136</v>
      </c>
      <c r="D8" s="193" t="s">
        <v>137</v>
      </c>
      <c r="E8" s="193"/>
      <c r="F8" s="194">
        <v>19</v>
      </c>
      <c r="G8" s="305"/>
      <c r="H8" s="320"/>
      <c r="I8" s="306"/>
      <c r="J8" s="306"/>
      <c r="K8" s="306"/>
      <c r="L8" s="307">
        <f>100-G8+(H8+I8+J8+K8)</f>
        <v>100</v>
      </c>
      <c r="M8" s="194"/>
      <c r="N8" s="305">
        <v>58.6</v>
      </c>
      <c r="O8" s="320">
        <v>100</v>
      </c>
      <c r="P8" s="306">
        <v>132</v>
      </c>
      <c r="Q8" s="306">
        <v>8</v>
      </c>
      <c r="R8" s="306">
        <v>0</v>
      </c>
      <c r="S8" s="307">
        <f>100-N8+(O8+P8+Q8+R8)</f>
        <v>281.39999999999998</v>
      </c>
      <c r="T8" s="194" t="s">
        <v>411</v>
      </c>
      <c r="U8" s="305">
        <v>64.7</v>
      </c>
      <c r="V8" s="306">
        <v>0</v>
      </c>
      <c r="W8" s="306">
        <v>0.4</v>
      </c>
      <c r="X8" s="306">
        <v>4</v>
      </c>
      <c r="Y8" s="306"/>
      <c r="Z8" s="307">
        <f>100-U8+(V8+W8+X8+Y8)</f>
        <v>39.699999999999996</v>
      </c>
      <c r="AA8" s="194">
        <v>7</v>
      </c>
      <c r="AB8" s="305">
        <v>60.88</v>
      </c>
      <c r="AC8" s="306">
        <v>0</v>
      </c>
      <c r="AD8" s="306">
        <v>2.4</v>
      </c>
      <c r="AE8" s="306">
        <v>4</v>
      </c>
      <c r="AF8" s="306">
        <v>0</v>
      </c>
      <c r="AG8" s="307">
        <f>100-AB8+(AC8+AD8+AE8+AF8)</f>
        <v>45.519999999999996</v>
      </c>
      <c r="AH8" s="194">
        <v>12</v>
      </c>
      <c r="AI8" s="69"/>
      <c r="AJ8" s="70"/>
      <c r="AK8" s="70"/>
      <c r="AL8" s="70"/>
      <c r="AM8" s="70"/>
      <c r="AN8" s="71">
        <f>100-AI8+(AJ8+AK8+AL8+AM8)</f>
        <v>100</v>
      </c>
      <c r="AO8" s="68"/>
      <c r="AP8" s="69"/>
      <c r="AQ8" s="70"/>
      <c r="AR8" s="70"/>
      <c r="AS8" s="70"/>
      <c r="AT8" s="70"/>
      <c r="AU8" s="71">
        <f>100-AP8+(AQ8+AR8+AS8+AT8)</f>
        <v>100</v>
      </c>
      <c r="AV8" s="68"/>
    </row>
    <row r="9" spans="1:48" x14ac:dyDescent="0.3">
      <c r="A9" s="198" t="s">
        <v>141</v>
      </c>
      <c r="B9" s="192" t="s">
        <v>142</v>
      </c>
      <c r="C9" s="193" t="s">
        <v>82</v>
      </c>
      <c r="D9" s="193" t="s">
        <v>143</v>
      </c>
      <c r="E9" s="193"/>
      <c r="F9" s="194">
        <f t="shared" ref="F9:F37" si="0">M9+T9+AA9+AH9+AO9+AV9</f>
        <v>18</v>
      </c>
      <c r="G9" s="305"/>
      <c r="H9" s="306"/>
      <c r="I9" s="306"/>
      <c r="J9" s="306"/>
      <c r="K9" s="306"/>
      <c r="L9" s="307">
        <f t="shared" ref="L9:L38" si="1">100-G9+(H9+I9+J9+K9)</f>
        <v>100</v>
      </c>
      <c r="M9" s="194"/>
      <c r="N9" s="305">
        <v>72.97</v>
      </c>
      <c r="O9" s="306">
        <v>0</v>
      </c>
      <c r="P9" s="306">
        <v>0</v>
      </c>
      <c r="Q9" s="306">
        <v>4</v>
      </c>
      <c r="R9" s="306">
        <v>0</v>
      </c>
      <c r="S9" s="307">
        <f t="shared" ref="S9:S22" si="2">100-N9+(O9+P9+Q9+R9)</f>
        <v>31.03</v>
      </c>
      <c r="T9" s="194">
        <v>18</v>
      </c>
      <c r="U9" s="305"/>
      <c r="V9" s="306"/>
      <c r="W9" s="306"/>
      <c r="X9" s="306"/>
      <c r="Y9" s="306"/>
      <c r="Z9" s="307">
        <f t="shared" ref="Z9:Z31" si="3">100-U9+(V9+W9+X9+Y9)</f>
        <v>100</v>
      </c>
      <c r="AA9" s="194"/>
      <c r="AB9" s="305"/>
      <c r="AC9" s="306"/>
      <c r="AD9" s="306"/>
      <c r="AE9" s="306"/>
      <c r="AF9" s="306"/>
      <c r="AG9" s="307">
        <f t="shared" ref="AG9:AG38" si="4">100-AB9+(AC9+AD9+AE9+AF9)</f>
        <v>100</v>
      </c>
      <c r="AH9" s="194"/>
      <c r="AI9" s="69"/>
      <c r="AJ9" s="70"/>
      <c r="AK9" s="70"/>
      <c r="AL9" s="70"/>
      <c r="AM9" s="70"/>
      <c r="AN9" s="71">
        <f t="shared" ref="AN9:AN38" si="5">100-AI9+(AJ9+AK9+AL9+AM9)</f>
        <v>100</v>
      </c>
      <c r="AO9" s="68"/>
      <c r="AP9" s="69"/>
      <c r="AQ9" s="70"/>
      <c r="AR9" s="70"/>
      <c r="AS9" s="70"/>
      <c r="AT9" s="70"/>
      <c r="AU9" s="71">
        <f t="shared" ref="AU9:AU38" si="6">100-AP9+(AQ9+AR9+AS9+AT9)</f>
        <v>100</v>
      </c>
      <c r="AV9" s="68"/>
    </row>
    <row r="10" spans="1:48" x14ac:dyDescent="0.3">
      <c r="A10" s="192" t="s">
        <v>65</v>
      </c>
      <c r="B10" s="192" t="s">
        <v>66</v>
      </c>
      <c r="C10" s="193" t="s">
        <v>96</v>
      </c>
      <c r="D10" s="193" t="s">
        <v>68</v>
      </c>
      <c r="E10" s="193"/>
      <c r="F10" s="194">
        <v>40</v>
      </c>
      <c r="G10" s="305">
        <v>75.94</v>
      </c>
      <c r="H10" s="306">
        <v>0</v>
      </c>
      <c r="I10" s="306">
        <v>0</v>
      </c>
      <c r="J10" s="306">
        <v>0</v>
      </c>
      <c r="K10" s="306">
        <v>0</v>
      </c>
      <c r="L10" s="307">
        <f t="shared" si="1"/>
        <v>24.060000000000002</v>
      </c>
      <c r="M10" s="194">
        <v>20</v>
      </c>
      <c r="N10" s="305">
        <v>65</v>
      </c>
      <c r="O10" s="306">
        <v>0</v>
      </c>
      <c r="P10" s="306">
        <v>0</v>
      </c>
      <c r="Q10" s="306">
        <v>0</v>
      </c>
      <c r="R10" s="306">
        <v>0</v>
      </c>
      <c r="S10" s="307">
        <f t="shared" si="2"/>
        <v>35</v>
      </c>
      <c r="T10" s="194">
        <v>16</v>
      </c>
      <c r="U10" s="305">
        <v>71.7</v>
      </c>
      <c r="V10" s="306">
        <v>0</v>
      </c>
      <c r="W10" s="306">
        <v>0</v>
      </c>
      <c r="X10" s="306">
        <v>0</v>
      </c>
      <c r="Y10" s="306">
        <v>0</v>
      </c>
      <c r="Z10" s="307">
        <f t="shared" si="3"/>
        <v>28.299999999999997</v>
      </c>
      <c r="AA10" s="194">
        <v>20</v>
      </c>
      <c r="AB10" s="305"/>
      <c r="AC10" s="306"/>
      <c r="AD10" s="306"/>
      <c r="AE10" s="306"/>
      <c r="AF10" s="306"/>
      <c r="AG10" s="307">
        <f t="shared" si="4"/>
        <v>100</v>
      </c>
      <c r="AH10" s="194"/>
      <c r="AI10" s="69"/>
      <c r="AJ10" s="70"/>
      <c r="AK10" s="70"/>
      <c r="AL10" s="70"/>
      <c r="AM10" s="70"/>
      <c r="AN10" s="71">
        <f t="shared" si="5"/>
        <v>100</v>
      </c>
      <c r="AO10" s="68"/>
      <c r="AP10" s="69"/>
      <c r="AQ10" s="70"/>
      <c r="AR10" s="70"/>
      <c r="AS10" s="70"/>
      <c r="AT10" s="70"/>
      <c r="AU10" s="71">
        <f t="shared" si="6"/>
        <v>100</v>
      </c>
      <c r="AV10" s="68"/>
    </row>
    <row r="11" spans="1:48" x14ac:dyDescent="0.3">
      <c r="A11" s="192" t="s">
        <v>65</v>
      </c>
      <c r="B11" s="192" t="s">
        <v>66</v>
      </c>
      <c r="C11" s="193" t="s">
        <v>96</v>
      </c>
      <c r="D11" s="193" t="s">
        <v>148</v>
      </c>
      <c r="E11" s="193"/>
      <c r="F11" s="194">
        <f t="shared" si="0"/>
        <v>11</v>
      </c>
      <c r="G11" s="305"/>
      <c r="H11" s="306"/>
      <c r="I11" s="306"/>
      <c r="J11" s="306"/>
      <c r="K11" s="306"/>
      <c r="L11" s="307">
        <f t="shared" si="1"/>
        <v>100</v>
      </c>
      <c r="M11" s="194"/>
      <c r="N11" s="305"/>
      <c r="O11" s="306"/>
      <c r="P11" s="306"/>
      <c r="Q11" s="306"/>
      <c r="R11" s="306"/>
      <c r="S11" s="307">
        <f t="shared" si="2"/>
        <v>100</v>
      </c>
      <c r="T11" s="194"/>
      <c r="U11" s="305">
        <v>62.2</v>
      </c>
      <c r="V11" s="306">
        <v>0</v>
      </c>
      <c r="W11" s="306">
        <v>0</v>
      </c>
      <c r="X11" s="306">
        <v>0</v>
      </c>
      <c r="Y11" s="306">
        <v>0</v>
      </c>
      <c r="Z11" s="307">
        <f t="shared" si="3"/>
        <v>37.799999999999997</v>
      </c>
      <c r="AA11" s="194">
        <v>11</v>
      </c>
      <c r="AB11" s="305"/>
      <c r="AC11" s="306"/>
      <c r="AD11" s="306"/>
      <c r="AE11" s="306"/>
      <c r="AF11" s="306"/>
      <c r="AG11" s="307">
        <f t="shared" si="4"/>
        <v>100</v>
      </c>
      <c r="AH11" s="194"/>
      <c r="AI11" s="69"/>
      <c r="AJ11" s="70"/>
      <c r="AK11" s="70"/>
      <c r="AL11" s="70"/>
      <c r="AM11" s="70"/>
      <c r="AN11" s="71">
        <f t="shared" si="5"/>
        <v>100</v>
      </c>
      <c r="AO11" s="68"/>
      <c r="AP11" s="69"/>
      <c r="AQ11" s="70"/>
      <c r="AR11" s="70"/>
      <c r="AS11" s="70"/>
      <c r="AT11" s="70"/>
      <c r="AU11" s="71">
        <f t="shared" si="6"/>
        <v>100</v>
      </c>
      <c r="AV11" s="68"/>
    </row>
    <row r="12" spans="1:48" x14ac:dyDescent="0.3">
      <c r="A12" s="198" t="s">
        <v>157</v>
      </c>
      <c r="B12" s="192" t="s">
        <v>158</v>
      </c>
      <c r="C12" s="193" t="s">
        <v>82</v>
      </c>
      <c r="D12" s="193" t="s">
        <v>159</v>
      </c>
      <c r="E12" s="193"/>
      <c r="F12" s="194">
        <v>18</v>
      </c>
      <c r="G12" s="305"/>
      <c r="H12" s="306"/>
      <c r="I12" s="306"/>
      <c r="J12" s="306"/>
      <c r="K12" s="306"/>
      <c r="L12" s="307">
        <f t="shared" si="1"/>
        <v>100</v>
      </c>
      <c r="M12" s="194"/>
      <c r="N12" s="305">
        <v>60.16</v>
      </c>
      <c r="O12" s="306" t="s">
        <v>352</v>
      </c>
      <c r="P12" s="306"/>
      <c r="Q12" s="306"/>
      <c r="R12" s="306"/>
      <c r="S12" s="307"/>
      <c r="T12" s="194"/>
      <c r="U12" s="305">
        <v>60.8</v>
      </c>
      <c r="V12" s="306">
        <v>0</v>
      </c>
      <c r="W12" s="306">
        <v>0</v>
      </c>
      <c r="X12" s="306">
        <v>0</v>
      </c>
      <c r="Y12" s="306">
        <v>0</v>
      </c>
      <c r="Z12" s="307">
        <f t="shared" si="3"/>
        <v>39.200000000000003</v>
      </c>
      <c r="AA12" s="194">
        <v>8</v>
      </c>
      <c r="AB12" s="305">
        <v>66.47</v>
      </c>
      <c r="AC12" s="306">
        <v>20</v>
      </c>
      <c r="AD12" s="306">
        <v>3.6</v>
      </c>
      <c r="AE12" s="306">
        <v>4</v>
      </c>
      <c r="AF12" s="306">
        <v>0</v>
      </c>
      <c r="AG12" s="307">
        <f t="shared" si="4"/>
        <v>61.13</v>
      </c>
      <c r="AH12" s="194">
        <v>10</v>
      </c>
      <c r="AI12" s="69"/>
      <c r="AJ12" s="70"/>
      <c r="AK12" s="70"/>
      <c r="AL12" s="70"/>
      <c r="AM12" s="70"/>
      <c r="AN12" s="71">
        <f t="shared" si="5"/>
        <v>100</v>
      </c>
      <c r="AO12" s="68"/>
      <c r="AP12" s="69">
        <v>40.299999999999997</v>
      </c>
      <c r="AQ12" s="70">
        <v>20</v>
      </c>
      <c r="AR12" s="70">
        <v>6.4</v>
      </c>
      <c r="AS12" s="70">
        <v>0</v>
      </c>
      <c r="AT12" s="70">
        <v>0</v>
      </c>
      <c r="AU12" s="71">
        <f t="shared" si="6"/>
        <v>86.1</v>
      </c>
      <c r="AV12" s="68">
        <v>9</v>
      </c>
    </row>
    <row r="13" spans="1:48" x14ac:dyDescent="0.3">
      <c r="A13" s="192" t="s">
        <v>160</v>
      </c>
      <c r="B13" s="192" t="s">
        <v>161</v>
      </c>
      <c r="C13" s="193" t="s">
        <v>162</v>
      </c>
      <c r="D13" s="193" t="s">
        <v>163</v>
      </c>
      <c r="E13" s="193"/>
      <c r="F13" s="194">
        <f t="shared" si="0"/>
        <v>0</v>
      </c>
      <c r="G13" s="305"/>
      <c r="H13" s="306"/>
      <c r="I13" s="306"/>
      <c r="J13" s="306"/>
      <c r="K13" s="306"/>
      <c r="L13" s="307">
        <f t="shared" si="1"/>
        <v>100</v>
      </c>
      <c r="M13" s="194"/>
      <c r="N13" s="305"/>
      <c r="O13" s="306"/>
      <c r="P13" s="306"/>
      <c r="Q13" s="306"/>
      <c r="R13" s="306"/>
      <c r="S13" s="307">
        <f t="shared" si="2"/>
        <v>100</v>
      </c>
      <c r="T13" s="194"/>
      <c r="U13" s="305"/>
      <c r="V13" s="306"/>
      <c r="W13" s="306"/>
      <c r="X13" s="306"/>
      <c r="Y13" s="306"/>
      <c r="Z13" s="307">
        <v>100</v>
      </c>
      <c r="AA13" s="194"/>
      <c r="AB13" s="305"/>
      <c r="AC13" s="306"/>
      <c r="AD13" s="306"/>
      <c r="AE13" s="306"/>
      <c r="AF13" s="306"/>
      <c r="AG13" s="307">
        <f t="shared" si="4"/>
        <v>100</v>
      </c>
      <c r="AH13" s="194"/>
      <c r="AI13" s="69"/>
      <c r="AJ13" s="70"/>
      <c r="AK13" s="70"/>
      <c r="AL13" s="70"/>
      <c r="AM13" s="70"/>
      <c r="AN13" s="71">
        <f t="shared" si="5"/>
        <v>100</v>
      </c>
      <c r="AO13" s="68"/>
      <c r="AP13" s="69"/>
      <c r="AQ13" s="70"/>
      <c r="AR13" s="70"/>
      <c r="AS13" s="70"/>
      <c r="AT13" s="70"/>
      <c r="AU13" s="71">
        <f t="shared" si="6"/>
        <v>100</v>
      </c>
      <c r="AV13" s="68"/>
    </row>
    <row r="14" spans="1:48" x14ac:dyDescent="0.3">
      <c r="A14" s="192" t="s">
        <v>191</v>
      </c>
      <c r="B14" s="192" t="s">
        <v>69</v>
      </c>
      <c r="C14" s="193" t="s">
        <v>175</v>
      </c>
      <c r="D14" s="193" t="s">
        <v>70</v>
      </c>
      <c r="E14" s="193"/>
      <c r="F14" s="194">
        <v>38</v>
      </c>
      <c r="G14" s="305">
        <v>75.63</v>
      </c>
      <c r="H14" s="306">
        <v>0</v>
      </c>
      <c r="I14" s="306">
        <v>0.8</v>
      </c>
      <c r="J14" s="306">
        <v>0</v>
      </c>
      <c r="K14" s="306">
        <v>2.4</v>
      </c>
      <c r="L14" s="307">
        <f t="shared" si="1"/>
        <v>27.570000000000004</v>
      </c>
      <c r="M14" s="194">
        <v>18</v>
      </c>
      <c r="N14" s="305"/>
      <c r="O14" s="306"/>
      <c r="P14" s="306"/>
      <c r="Q14" s="306"/>
      <c r="R14" s="306"/>
      <c r="S14" s="307">
        <f t="shared" si="2"/>
        <v>100</v>
      </c>
      <c r="T14" s="194"/>
      <c r="U14" s="305">
        <v>71.099999999999994</v>
      </c>
      <c r="V14" s="306">
        <v>0</v>
      </c>
      <c r="W14" s="306">
        <v>0</v>
      </c>
      <c r="X14" s="306">
        <v>0</v>
      </c>
      <c r="Y14" s="306">
        <v>0</v>
      </c>
      <c r="Z14" s="307">
        <f t="shared" si="3"/>
        <v>28.900000000000006</v>
      </c>
      <c r="AA14" s="194">
        <v>19</v>
      </c>
      <c r="AB14" s="305">
        <v>65</v>
      </c>
      <c r="AC14" s="306">
        <v>0</v>
      </c>
      <c r="AD14" s="306">
        <v>2.4</v>
      </c>
      <c r="AE14" s="306">
        <v>0</v>
      </c>
      <c r="AF14" s="306">
        <v>0</v>
      </c>
      <c r="AG14" s="307">
        <f t="shared" si="4"/>
        <v>37.4</v>
      </c>
      <c r="AH14" s="194">
        <v>15</v>
      </c>
      <c r="AI14" s="69"/>
      <c r="AJ14" s="70"/>
      <c r="AK14" s="70"/>
      <c r="AL14" s="70"/>
      <c r="AM14" s="70"/>
      <c r="AN14" s="71">
        <f t="shared" si="5"/>
        <v>100</v>
      </c>
      <c r="AO14" s="68"/>
      <c r="AP14" s="69">
        <v>23.8</v>
      </c>
      <c r="AQ14" s="70">
        <v>0</v>
      </c>
      <c r="AR14" s="70">
        <v>0</v>
      </c>
      <c r="AS14" s="70">
        <v>0</v>
      </c>
      <c r="AT14" s="70">
        <v>0</v>
      </c>
      <c r="AU14" s="71">
        <f t="shared" si="6"/>
        <v>76.2</v>
      </c>
      <c r="AV14" s="68">
        <v>19</v>
      </c>
    </row>
    <row r="15" spans="1:48" x14ac:dyDescent="0.3">
      <c r="A15" s="192" t="s">
        <v>191</v>
      </c>
      <c r="B15" s="192" t="s">
        <v>69</v>
      </c>
      <c r="C15" s="193" t="s">
        <v>175</v>
      </c>
      <c r="D15" s="193" t="s">
        <v>192</v>
      </c>
      <c r="E15" s="193"/>
      <c r="F15" s="194">
        <f t="shared" si="0"/>
        <v>0</v>
      </c>
      <c r="G15" s="305"/>
      <c r="H15" s="306"/>
      <c r="I15" s="306"/>
      <c r="J15" s="306"/>
      <c r="K15" s="306"/>
      <c r="L15" s="307">
        <f t="shared" si="1"/>
        <v>100</v>
      </c>
      <c r="M15" s="194"/>
      <c r="N15" s="305"/>
      <c r="O15" s="306"/>
      <c r="P15" s="306"/>
      <c r="Q15" s="306"/>
      <c r="R15" s="306"/>
      <c r="S15" s="307">
        <f t="shared" si="2"/>
        <v>100</v>
      </c>
      <c r="T15" s="194"/>
      <c r="U15" s="305"/>
      <c r="V15" s="306"/>
      <c r="W15" s="306"/>
      <c r="X15" s="306"/>
      <c r="Y15" s="306"/>
      <c r="Z15" s="307">
        <f t="shared" si="3"/>
        <v>100</v>
      </c>
      <c r="AA15" s="194"/>
      <c r="AB15" s="305"/>
      <c r="AC15" s="306"/>
      <c r="AD15" s="306"/>
      <c r="AE15" s="306"/>
      <c r="AF15" s="306"/>
      <c r="AG15" s="307">
        <f t="shared" si="4"/>
        <v>100</v>
      </c>
      <c r="AH15" s="194"/>
      <c r="AI15" s="69"/>
      <c r="AJ15" s="70"/>
      <c r="AK15" s="70"/>
      <c r="AL15" s="70"/>
      <c r="AM15" s="70"/>
      <c r="AN15" s="71">
        <f t="shared" si="5"/>
        <v>100</v>
      </c>
      <c r="AO15" s="68"/>
      <c r="AP15" s="69"/>
      <c r="AQ15" s="70"/>
      <c r="AR15" s="70"/>
      <c r="AS15" s="70"/>
      <c r="AT15" s="70"/>
      <c r="AU15" s="71">
        <f t="shared" si="6"/>
        <v>100</v>
      </c>
      <c r="AV15" s="68"/>
    </row>
    <row r="16" spans="1:48" x14ac:dyDescent="0.3">
      <c r="A16" s="192" t="s">
        <v>204</v>
      </c>
      <c r="B16" s="192" t="s">
        <v>205</v>
      </c>
      <c r="C16" s="193" t="s">
        <v>206</v>
      </c>
      <c r="D16" s="193" t="s">
        <v>207</v>
      </c>
      <c r="E16" s="193"/>
      <c r="F16" s="194">
        <f t="shared" si="0"/>
        <v>0</v>
      </c>
      <c r="G16" s="305"/>
      <c r="H16" s="306"/>
      <c r="I16" s="306"/>
      <c r="J16" s="306"/>
      <c r="K16" s="306"/>
      <c r="L16" s="307">
        <f t="shared" si="1"/>
        <v>100</v>
      </c>
      <c r="M16" s="194"/>
      <c r="N16" s="305"/>
      <c r="O16" s="306"/>
      <c r="P16" s="306"/>
      <c r="Q16" s="306"/>
      <c r="R16" s="306"/>
      <c r="S16" s="307">
        <f t="shared" si="2"/>
        <v>100</v>
      </c>
      <c r="T16" s="194"/>
      <c r="U16" s="305"/>
      <c r="V16" s="306"/>
      <c r="W16" s="306"/>
      <c r="X16" s="306"/>
      <c r="Y16" s="306"/>
      <c r="Z16" s="307">
        <f t="shared" si="3"/>
        <v>100</v>
      </c>
      <c r="AA16" s="194"/>
      <c r="AB16" s="305"/>
      <c r="AC16" s="306"/>
      <c r="AD16" s="306"/>
      <c r="AE16" s="306"/>
      <c r="AF16" s="306"/>
      <c r="AG16" s="307">
        <f t="shared" si="4"/>
        <v>100</v>
      </c>
      <c r="AH16" s="194"/>
      <c r="AI16" s="69"/>
      <c r="AJ16" s="70"/>
      <c r="AK16" s="70"/>
      <c r="AL16" s="70"/>
      <c r="AM16" s="70"/>
      <c r="AN16" s="71">
        <f t="shared" si="5"/>
        <v>100</v>
      </c>
      <c r="AO16" s="68"/>
      <c r="AP16" s="69">
        <v>38.1</v>
      </c>
      <c r="AQ16" s="70"/>
      <c r="AR16" s="70"/>
      <c r="AS16" s="70"/>
      <c r="AT16" s="70"/>
      <c r="AU16" s="71" t="s">
        <v>367</v>
      </c>
      <c r="AV16" s="68"/>
    </row>
    <row r="17" spans="1:48" x14ac:dyDescent="0.3">
      <c r="A17" s="192" t="s">
        <v>160</v>
      </c>
      <c r="B17" s="192" t="s">
        <v>161</v>
      </c>
      <c r="C17" s="193" t="s">
        <v>162</v>
      </c>
      <c r="D17" s="193" t="s">
        <v>208</v>
      </c>
      <c r="E17" s="193"/>
      <c r="F17" s="194">
        <f t="shared" si="0"/>
        <v>0</v>
      </c>
      <c r="G17" s="305"/>
      <c r="H17" s="306"/>
      <c r="I17" s="306"/>
      <c r="J17" s="306"/>
      <c r="K17" s="306"/>
      <c r="L17" s="307">
        <f t="shared" si="1"/>
        <v>100</v>
      </c>
      <c r="M17" s="194"/>
      <c r="N17" s="305"/>
      <c r="O17" s="306"/>
      <c r="P17" s="306"/>
      <c r="Q17" s="306"/>
      <c r="R17" s="306"/>
      <c r="S17" s="307">
        <f t="shared" si="2"/>
        <v>100</v>
      </c>
      <c r="T17" s="194"/>
      <c r="U17" s="305"/>
      <c r="V17" s="306"/>
      <c r="W17" s="306"/>
      <c r="X17" s="306"/>
      <c r="Y17" s="306"/>
      <c r="Z17" s="307">
        <f t="shared" si="3"/>
        <v>100</v>
      </c>
      <c r="AA17" s="194"/>
      <c r="AB17" s="305"/>
      <c r="AC17" s="306"/>
      <c r="AD17" s="306"/>
      <c r="AE17" s="306"/>
      <c r="AF17" s="306"/>
      <c r="AG17" s="307">
        <f t="shared" si="4"/>
        <v>100</v>
      </c>
      <c r="AH17" s="194"/>
      <c r="AI17" s="69"/>
      <c r="AJ17" s="70"/>
      <c r="AK17" s="70"/>
      <c r="AL17" s="70"/>
      <c r="AM17" s="70"/>
      <c r="AN17" s="71">
        <f t="shared" si="5"/>
        <v>100</v>
      </c>
      <c r="AO17" s="68"/>
      <c r="AP17" s="69"/>
      <c r="AQ17" s="70"/>
      <c r="AR17" s="70"/>
      <c r="AS17" s="70"/>
      <c r="AT17" s="70"/>
      <c r="AU17" s="71">
        <f t="shared" si="6"/>
        <v>100</v>
      </c>
      <c r="AV17" s="68"/>
    </row>
    <row r="18" spans="1:48" x14ac:dyDescent="0.3">
      <c r="A18" s="192" t="s">
        <v>223</v>
      </c>
      <c r="B18" s="192" t="s">
        <v>71</v>
      </c>
      <c r="C18" s="193" t="s">
        <v>224</v>
      </c>
      <c r="D18" s="193" t="s">
        <v>72</v>
      </c>
      <c r="E18" s="193"/>
      <c r="F18" s="194">
        <v>31</v>
      </c>
      <c r="G18" s="305">
        <v>67.19</v>
      </c>
      <c r="H18" s="306">
        <v>0</v>
      </c>
      <c r="I18" s="306">
        <v>0</v>
      </c>
      <c r="J18" s="306">
        <v>0</v>
      </c>
      <c r="K18" s="306">
        <v>0</v>
      </c>
      <c r="L18" s="307">
        <f t="shared" si="1"/>
        <v>32.81</v>
      </c>
      <c r="M18" s="194">
        <v>16</v>
      </c>
      <c r="N18" s="305">
        <v>59.53</v>
      </c>
      <c r="O18" s="306">
        <v>0</v>
      </c>
      <c r="P18" s="306">
        <v>0</v>
      </c>
      <c r="Q18" s="306">
        <v>0</v>
      </c>
      <c r="R18" s="306">
        <v>0</v>
      </c>
      <c r="S18" s="307">
        <f t="shared" si="2"/>
        <v>40.47</v>
      </c>
      <c r="T18" s="194">
        <v>13</v>
      </c>
      <c r="U18" s="305">
        <v>62.8</v>
      </c>
      <c r="V18" s="306">
        <v>0</v>
      </c>
      <c r="W18" s="306">
        <v>0</v>
      </c>
      <c r="X18" s="306">
        <v>0</v>
      </c>
      <c r="Y18" s="306">
        <v>0</v>
      </c>
      <c r="Z18" s="307">
        <f t="shared" si="3"/>
        <v>37.200000000000003</v>
      </c>
      <c r="AA18" s="194">
        <v>12</v>
      </c>
      <c r="AB18" s="305"/>
      <c r="AC18" s="306"/>
      <c r="AD18" s="306"/>
      <c r="AE18" s="306"/>
      <c r="AF18" s="306"/>
      <c r="AG18" s="307">
        <f t="shared" si="4"/>
        <v>100</v>
      </c>
      <c r="AH18" s="194"/>
      <c r="AI18" s="69"/>
      <c r="AJ18" s="70"/>
      <c r="AK18" s="70"/>
      <c r="AL18" s="70"/>
      <c r="AM18" s="70"/>
      <c r="AN18" s="71">
        <f t="shared" si="5"/>
        <v>100</v>
      </c>
      <c r="AO18" s="68"/>
      <c r="AP18" s="69">
        <v>33.1</v>
      </c>
      <c r="AQ18" s="70">
        <v>0</v>
      </c>
      <c r="AR18" s="70">
        <v>0</v>
      </c>
      <c r="AS18" s="70">
        <v>0</v>
      </c>
      <c r="AT18" s="70">
        <v>0</v>
      </c>
      <c r="AU18" s="71">
        <f t="shared" si="6"/>
        <v>66.900000000000006</v>
      </c>
      <c r="AV18" s="68">
        <v>15</v>
      </c>
    </row>
    <row r="19" spans="1:48" x14ac:dyDescent="0.3">
      <c r="A19" s="192" t="s">
        <v>241</v>
      </c>
      <c r="B19" s="192" t="s">
        <v>242</v>
      </c>
      <c r="C19" s="193" t="s">
        <v>243</v>
      </c>
      <c r="D19" s="193" t="s">
        <v>244</v>
      </c>
      <c r="E19" s="193"/>
      <c r="F19" s="194">
        <v>38</v>
      </c>
      <c r="G19" s="305">
        <v>77.81</v>
      </c>
      <c r="H19" s="306">
        <v>0</v>
      </c>
      <c r="I19" s="306">
        <v>0</v>
      </c>
      <c r="J19" s="306">
        <v>0</v>
      </c>
      <c r="K19" s="306">
        <v>3.2</v>
      </c>
      <c r="L19" s="307">
        <f t="shared" si="1"/>
        <v>25.389999999999997</v>
      </c>
      <c r="M19" s="199">
        <v>19</v>
      </c>
      <c r="N19" s="305">
        <v>64.22</v>
      </c>
      <c r="O19" s="306">
        <v>0</v>
      </c>
      <c r="P19" s="306">
        <v>0</v>
      </c>
      <c r="Q19" s="306">
        <v>0</v>
      </c>
      <c r="R19" s="306">
        <v>0</v>
      </c>
      <c r="S19" s="307">
        <f t="shared" si="2"/>
        <v>35.78</v>
      </c>
      <c r="T19" s="194">
        <v>15</v>
      </c>
      <c r="U19" s="305">
        <v>68.3</v>
      </c>
      <c r="V19" s="306">
        <v>0</v>
      </c>
      <c r="W19" s="306">
        <v>0</v>
      </c>
      <c r="X19" s="306">
        <v>4</v>
      </c>
      <c r="Y19" s="306">
        <v>0</v>
      </c>
      <c r="Z19" s="307">
        <f t="shared" si="3"/>
        <v>35.700000000000003</v>
      </c>
      <c r="AA19" s="194">
        <v>14</v>
      </c>
      <c r="AB19" s="305">
        <v>72.349999999999994</v>
      </c>
      <c r="AC19" s="306">
        <v>0</v>
      </c>
      <c r="AD19" s="306">
        <v>0.8</v>
      </c>
      <c r="AE19" s="306">
        <v>4</v>
      </c>
      <c r="AF19" s="306">
        <v>0</v>
      </c>
      <c r="AG19" s="307">
        <f t="shared" si="4"/>
        <v>32.450000000000003</v>
      </c>
      <c r="AH19" s="194">
        <v>19</v>
      </c>
      <c r="AI19" s="69"/>
      <c r="AJ19" s="70"/>
      <c r="AK19" s="70"/>
      <c r="AL19" s="70"/>
      <c r="AM19" s="70"/>
      <c r="AN19" s="71">
        <f t="shared" si="5"/>
        <v>100</v>
      </c>
      <c r="AO19" s="68"/>
      <c r="AP19" s="69"/>
      <c r="AQ19" s="70"/>
      <c r="AR19" s="70"/>
      <c r="AS19" s="70"/>
      <c r="AT19" s="70"/>
      <c r="AU19" s="71">
        <f t="shared" si="6"/>
        <v>100</v>
      </c>
      <c r="AV19" s="68"/>
    </row>
    <row r="20" spans="1:48" x14ac:dyDescent="0.3">
      <c r="A20" s="192" t="s">
        <v>245</v>
      </c>
      <c r="B20" s="192" t="s">
        <v>246</v>
      </c>
      <c r="C20" s="193" t="s">
        <v>206</v>
      </c>
      <c r="D20" s="193" t="s">
        <v>247</v>
      </c>
      <c r="E20" s="193"/>
      <c r="F20" s="194">
        <v>39</v>
      </c>
      <c r="G20" s="305">
        <v>72.19</v>
      </c>
      <c r="H20" s="306">
        <v>0</v>
      </c>
      <c r="I20" s="306">
        <v>0</v>
      </c>
      <c r="J20" s="306">
        <v>0</v>
      </c>
      <c r="K20" s="306">
        <v>0</v>
      </c>
      <c r="L20" s="307">
        <f t="shared" si="1"/>
        <v>27.810000000000002</v>
      </c>
      <c r="M20" s="199">
        <v>17</v>
      </c>
      <c r="N20" s="305">
        <v>70.63</v>
      </c>
      <c r="O20" s="306">
        <v>0</v>
      </c>
      <c r="P20" s="306">
        <v>0</v>
      </c>
      <c r="Q20" s="306">
        <v>0</v>
      </c>
      <c r="R20" s="306">
        <v>0</v>
      </c>
      <c r="S20" s="307">
        <f t="shared" si="2"/>
        <v>29.370000000000005</v>
      </c>
      <c r="T20" s="194">
        <v>19</v>
      </c>
      <c r="U20" s="305">
        <v>70.3</v>
      </c>
      <c r="V20" s="306">
        <v>0</v>
      </c>
      <c r="W20" s="306">
        <v>0</v>
      </c>
      <c r="X20" s="306">
        <v>0</v>
      </c>
      <c r="Y20" s="306">
        <v>0</v>
      </c>
      <c r="Z20" s="307">
        <f t="shared" si="3"/>
        <v>29.700000000000003</v>
      </c>
      <c r="AA20" s="194">
        <v>18</v>
      </c>
      <c r="AB20" s="305">
        <v>72.349999999999994</v>
      </c>
      <c r="AC20" s="306">
        <v>0</v>
      </c>
      <c r="AD20" s="306">
        <v>0.4</v>
      </c>
      <c r="AE20" s="306">
        <v>0</v>
      </c>
      <c r="AF20" s="306">
        <v>0</v>
      </c>
      <c r="AG20" s="307">
        <f t="shared" si="4"/>
        <v>28.050000000000004</v>
      </c>
      <c r="AH20" s="194">
        <v>20</v>
      </c>
      <c r="AI20" s="69"/>
      <c r="AJ20" s="70"/>
      <c r="AK20" s="70"/>
      <c r="AL20" s="70"/>
      <c r="AM20" s="70"/>
      <c r="AN20" s="71">
        <f t="shared" si="5"/>
        <v>100</v>
      </c>
      <c r="AO20" s="68"/>
      <c r="AP20" s="69">
        <v>32.200000000000003</v>
      </c>
      <c r="AQ20" s="70">
        <v>0</v>
      </c>
      <c r="AR20" s="70">
        <v>0</v>
      </c>
      <c r="AS20" s="70">
        <v>0</v>
      </c>
      <c r="AT20" s="70">
        <v>0</v>
      </c>
      <c r="AU20" s="71">
        <f t="shared" si="6"/>
        <v>67.8</v>
      </c>
      <c r="AV20" s="68">
        <v>16</v>
      </c>
    </row>
    <row r="21" spans="1:48" x14ac:dyDescent="0.3">
      <c r="A21" s="192" t="s">
        <v>73</v>
      </c>
      <c r="B21" s="192" t="s">
        <v>246</v>
      </c>
      <c r="C21" s="193" t="s">
        <v>206</v>
      </c>
      <c r="D21" s="193" t="s">
        <v>273</v>
      </c>
      <c r="E21" s="193"/>
      <c r="F21" s="194">
        <f>AA21</f>
        <v>5</v>
      </c>
      <c r="G21" s="305">
        <v>70.94</v>
      </c>
      <c r="H21" s="306">
        <v>40</v>
      </c>
      <c r="I21" s="306">
        <v>4.8</v>
      </c>
      <c r="J21" s="306">
        <v>8</v>
      </c>
      <c r="K21" s="306">
        <v>5.2</v>
      </c>
      <c r="L21" s="307">
        <f t="shared" si="1"/>
        <v>87.06</v>
      </c>
      <c r="M21" s="199" t="s">
        <v>411</v>
      </c>
      <c r="N21" s="305"/>
      <c r="O21" s="306"/>
      <c r="P21" s="306"/>
      <c r="Q21" s="306"/>
      <c r="R21" s="306"/>
      <c r="S21" s="307">
        <f t="shared" si="2"/>
        <v>100</v>
      </c>
      <c r="T21" s="194"/>
      <c r="U21" s="305">
        <v>72.2</v>
      </c>
      <c r="V21" s="306">
        <v>20</v>
      </c>
      <c r="W21" s="306">
        <v>0</v>
      </c>
      <c r="X21" s="306">
        <v>0</v>
      </c>
      <c r="Y21" s="306">
        <v>0</v>
      </c>
      <c r="Z21" s="307">
        <f t="shared" si="3"/>
        <v>47.8</v>
      </c>
      <c r="AA21" s="194">
        <v>5</v>
      </c>
      <c r="AB21" s="305">
        <v>73.239999999999995</v>
      </c>
      <c r="AC21" s="306" t="s">
        <v>352</v>
      </c>
      <c r="AD21" s="306"/>
      <c r="AE21" s="306"/>
      <c r="AF21" s="306"/>
      <c r="AG21" s="307">
        <v>0</v>
      </c>
      <c r="AH21" s="194"/>
      <c r="AI21" s="69"/>
      <c r="AJ21" s="70"/>
      <c r="AK21" s="70"/>
      <c r="AL21" s="70"/>
      <c r="AM21" s="70"/>
      <c r="AN21" s="71">
        <f t="shared" si="5"/>
        <v>100</v>
      </c>
      <c r="AO21" s="68"/>
      <c r="AP21" s="69"/>
      <c r="AQ21" s="70"/>
      <c r="AR21" s="70"/>
      <c r="AS21" s="70"/>
      <c r="AT21" s="70"/>
      <c r="AU21" s="71">
        <f t="shared" si="6"/>
        <v>100</v>
      </c>
      <c r="AV21" s="68"/>
    </row>
    <row r="22" spans="1:48" x14ac:dyDescent="0.3">
      <c r="A22" s="192" t="s">
        <v>248</v>
      </c>
      <c r="B22" s="192" t="s">
        <v>249</v>
      </c>
      <c r="C22" s="193" t="s">
        <v>384</v>
      </c>
      <c r="D22" s="193" t="s">
        <v>250</v>
      </c>
      <c r="E22" s="193"/>
      <c r="F22" s="194">
        <v>31</v>
      </c>
      <c r="G22" s="305">
        <v>66.56</v>
      </c>
      <c r="H22" s="306">
        <v>0</v>
      </c>
      <c r="I22" s="306">
        <v>83.2</v>
      </c>
      <c r="J22" s="306">
        <v>8</v>
      </c>
      <c r="K22" s="306">
        <v>0</v>
      </c>
      <c r="L22" s="307">
        <f t="shared" si="1"/>
        <v>124.64</v>
      </c>
      <c r="M22" s="199" t="s">
        <v>411</v>
      </c>
      <c r="N22" s="305"/>
      <c r="O22" s="306"/>
      <c r="P22" s="306"/>
      <c r="Q22" s="306"/>
      <c r="R22" s="306"/>
      <c r="S22" s="307">
        <f t="shared" si="2"/>
        <v>100</v>
      </c>
      <c r="T22" s="194"/>
      <c r="U22" s="305"/>
      <c r="V22" s="306"/>
      <c r="W22" s="306"/>
      <c r="X22" s="306"/>
      <c r="Y22" s="306"/>
      <c r="Z22" s="307">
        <f t="shared" si="3"/>
        <v>100</v>
      </c>
      <c r="AA22" s="194"/>
      <c r="AB22" s="305">
        <v>67.650000000000006</v>
      </c>
      <c r="AC22" s="306">
        <v>0</v>
      </c>
      <c r="AD22" s="306">
        <v>2</v>
      </c>
      <c r="AE22" s="306">
        <v>0</v>
      </c>
      <c r="AF22" s="306">
        <v>0</v>
      </c>
      <c r="AG22" s="307">
        <f t="shared" si="4"/>
        <v>34.349999999999994</v>
      </c>
      <c r="AH22" s="194">
        <v>18</v>
      </c>
      <c r="AI22" s="69"/>
      <c r="AJ22" s="70"/>
      <c r="AK22" s="70"/>
      <c r="AL22" s="70"/>
      <c r="AM22" s="70"/>
      <c r="AN22" s="71">
        <f t="shared" si="5"/>
        <v>100</v>
      </c>
      <c r="AO22" s="68"/>
      <c r="AP22" s="69">
        <v>35</v>
      </c>
      <c r="AQ22" s="70">
        <v>0</v>
      </c>
      <c r="AR22" s="70">
        <v>0</v>
      </c>
      <c r="AS22" s="70">
        <v>0</v>
      </c>
      <c r="AT22" s="70">
        <v>0</v>
      </c>
      <c r="AU22" s="71">
        <f t="shared" si="6"/>
        <v>65</v>
      </c>
      <c r="AV22" s="68">
        <v>13</v>
      </c>
    </row>
    <row r="23" spans="1:48" x14ac:dyDescent="0.3">
      <c r="A23" s="192" t="s">
        <v>261</v>
      </c>
      <c r="B23" s="192" t="s">
        <v>262</v>
      </c>
      <c r="C23" s="193" t="s">
        <v>82</v>
      </c>
      <c r="D23" s="193" t="s">
        <v>263</v>
      </c>
      <c r="E23" s="193"/>
      <c r="F23" s="194">
        <v>26</v>
      </c>
      <c r="G23" s="305"/>
      <c r="H23" s="306"/>
      <c r="I23" s="306"/>
      <c r="J23" s="306"/>
      <c r="K23" s="306"/>
      <c r="L23" s="307">
        <f t="shared" si="1"/>
        <v>100</v>
      </c>
      <c r="M23" s="199"/>
      <c r="N23" s="305"/>
      <c r="O23" s="306"/>
      <c r="P23" s="306"/>
      <c r="Q23" s="306"/>
      <c r="R23" s="306"/>
      <c r="S23" s="307">
        <f t="shared" ref="S23:S39" si="7">100-N23+(O23+P23+Q23+R23)</f>
        <v>100</v>
      </c>
      <c r="T23" s="199"/>
      <c r="U23" s="305">
        <v>59.7</v>
      </c>
      <c r="V23" s="306">
        <v>20</v>
      </c>
      <c r="W23" s="306">
        <v>2</v>
      </c>
      <c r="X23" s="306">
        <v>0</v>
      </c>
      <c r="Y23" s="306">
        <v>0</v>
      </c>
      <c r="Z23" s="307">
        <f t="shared" si="3"/>
        <v>62.3</v>
      </c>
      <c r="AA23" s="199">
        <v>4</v>
      </c>
      <c r="AB23" s="305">
        <v>66.47</v>
      </c>
      <c r="AC23" s="306">
        <v>0</v>
      </c>
      <c r="AD23" s="306">
        <v>0.4</v>
      </c>
      <c r="AE23" s="306">
        <v>4</v>
      </c>
      <c r="AF23" s="306">
        <v>0</v>
      </c>
      <c r="AG23" s="307">
        <f t="shared" si="4"/>
        <v>37.93</v>
      </c>
      <c r="AH23" s="199">
        <v>14</v>
      </c>
      <c r="AI23" s="69"/>
      <c r="AJ23" s="70"/>
      <c r="AK23" s="70"/>
      <c r="AL23" s="70"/>
      <c r="AM23" s="70"/>
      <c r="AN23" s="71">
        <f t="shared" si="5"/>
        <v>100</v>
      </c>
      <c r="AO23" s="73"/>
      <c r="AP23" s="69">
        <v>36.9</v>
      </c>
      <c r="AQ23" s="70">
        <v>0</v>
      </c>
      <c r="AR23" s="70">
        <v>3.2</v>
      </c>
      <c r="AS23" s="70">
        <v>0</v>
      </c>
      <c r="AT23" s="70">
        <v>0</v>
      </c>
      <c r="AU23" s="71">
        <f t="shared" si="6"/>
        <v>66.3</v>
      </c>
      <c r="AV23" s="73">
        <v>12</v>
      </c>
    </row>
    <row r="24" spans="1:48" x14ac:dyDescent="0.3">
      <c r="A24" s="192" t="s">
        <v>245</v>
      </c>
      <c r="B24" s="192" t="s">
        <v>246</v>
      </c>
      <c r="C24" s="193" t="s">
        <v>206</v>
      </c>
      <c r="D24" s="193" t="s">
        <v>273</v>
      </c>
      <c r="E24" s="193"/>
      <c r="F24" s="194">
        <f>M24+T24+AA24+AH24+AO24+AV24</f>
        <v>0</v>
      </c>
      <c r="G24" s="305"/>
      <c r="H24" s="306"/>
      <c r="I24" s="306"/>
      <c r="J24" s="306"/>
      <c r="K24" s="306"/>
      <c r="L24" s="307">
        <f>100-G24+(H24+I24+J24+K24)</f>
        <v>100</v>
      </c>
      <c r="M24" s="199"/>
      <c r="N24" s="305"/>
      <c r="O24" s="306"/>
      <c r="P24" s="306"/>
      <c r="Q24" s="306"/>
      <c r="R24" s="306"/>
      <c r="S24" s="307">
        <f>100-N24+(O24+P24+Q24+R24)</f>
        <v>100</v>
      </c>
      <c r="T24" s="199"/>
      <c r="U24" s="305"/>
      <c r="V24" s="306"/>
      <c r="W24" s="306"/>
      <c r="X24" s="306"/>
      <c r="Y24" s="306"/>
      <c r="Z24" s="307">
        <f>100-U24+(V24+W24+X24+Y24)</f>
        <v>100</v>
      </c>
      <c r="AA24" s="199"/>
      <c r="AB24" s="305"/>
      <c r="AC24" s="306"/>
      <c r="AD24" s="306"/>
      <c r="AE24" s="306"/>
      <c r="AF24" s="306"/>
      <c r="AG24" s="307">
        <f>100-AB24+(AC24+AD24+AE24+AF24)</f>
        <v>100</v>
      </c>
      <c r="AH24" s="199"/>
      <c r="AI24" s="69"/>
      <c r="AJ24" s="70"/>
      <c r="AK24" s="70"/>
      <c r="AL24" s="70"/>
      <c r="AM24" s="70"/>
      <c r="AN24" s="71">
        <f>100-AI24+(AJ24+AK24+AL24+AM24)</f>
        <v>100</v>
      </c>
      <c r="AO24" s="73"/>
      <c r="AP24" s="69"/>
      <c r="AQ24" s="70"/>
      <c r="AR24" s="70"/>
      <c r="AS24" s="70"/>
      <c r="AT24" s="70"/>
      <c r="AU24" s="71">
        <f>100-AP24+(AQ24+AR24+AS24+AT24)</f>
        <v>100</v>
      </c>
      <c r="AV24" s="73"/>
    </row>
    <row r="25" spans="1:48" x14ac:dyDescent="0.3">
      <c r="A25" s="192" t="s">
        <v>307</v>
      </c>
      <c r="B25" s="192" t="s">
        <v>308</v>
      </c>
      <c r="C25" s="193" t="s">
        <v>206</v>
      </c>
      <c r="D25" s="193" t="s">
        <v>412</v>
      </c>
      <c r="E25" s="193"/>
      <c r="F25" s="194">
        <v>31</v>
      </c>
      <c r="G25" s="305"/>
      <c r="H25" s="306"/>
      <c r="I25" s="306"/>
      <c r="J25" s="306"/>
      <c r="K25" s="306"/>
      <c r="L25" s="307">
        <f>100-G25+(H25+I25+J25+K25)</f>
        <v>100</v>
      </c>
      <c r="M25" s="199"/>
      <c r="N25" s="305"/>
      <c r="O25" s="306"/>
      <c r="P25" s="306"/>
      <c r="Q25" s="306"/>
      <c r="R25" s="306"/>
      <c r="S25" s="307">
        <f>100-N25+(O25+P25+Q25+R25)</f>
        <v>100</v>
      </c>
      <c r="T25" s="199"/>
      <c r="U25" s="305">
        <v>66.400000000000006</v>
      </c>
      <c r="V25" s="306">
        <v>0</v>
      </c>
      <c r="W25" s="306">
        <v>5.2</v>
      </c>
      <c r="X25" s="306">
        <v>0</v>
      </c>
      <c r="Y25" s="306">
        <v>0</v>
      </c>
      <c r="Z25" s="307">
        <f>100-U25+(V25+W25+X25+Y25)</f>
        <v>38.799999999999997</v>
      </c>
      <c r="AA25" s="199">
        <v>10</v>
      </c>
      <c r="AB25" s="305">
        <v>65.290000000000006</v>
      </c>
      <c r="AC25" s="306">
        <v>0</v>
      </c>
      <c r="AD25" s="306">
        <v>15.6</v>
      </c>
      <c r="AE25" s="306">
        <v>8</v>
      </c>
      <c r="AF25" s="306">
        <v>0</v>
      </c>
      <c r="AG25" s="307">
        <f>100-AB25+(AC25+AD25+AE25+AF25)</f>
        <v>58.309999999999995</v>
      </c>
      <c r="AH25" s="199">
        <v>11</v>
      </c>
      <c r="AI25" s="69"/>
      <c r="AJ25" s="70"/>
      <c r="AK25" s="70"/>
      <c r="AL25" s="70"/>
      <c r="AM25" s="70"/>
      <c r="AN25" s="71">
        <f>100-AI25+(AJ25+AK25+AL25+AM25)</f>
        <v>100</v>
      </c>
      <c r="AO25" s="73"/>
      <c r="AP25" s="69">
        <v>23.1</v>
      </c>
      <c r="AQ25" s="70">
        <v>0</v>
      </c>
      <c r="AR25" s="70">
        <v>0</v>
      </c>
      <c r="AS25" s="70">
        <v>0</v>
      </c>
      <c r="AT25" s="70">
        <v>0</v>
      </c>
      <c r="AU25" s="71">
        <f>100-AP25+(AQ25+AR25+AS25+AT25)</f>
        <v>76.900000000000006</v>
      </c>
      <c r="AV25" s="73">
        <v>20</v>
      </c>
    </row>
    <row r="26" spans="1:48" x14ac:dyDescent="0.3">
      <c r="A26" s="192" t="s">
        <v>309</v>
      </c>
      <c r="B26" s="192" t="s">
        <v>308</v>
      </c>
      <c r="C26" s="193" t="s">
        <v>206</v>
      </c>
      <c r="D26" s="193" t="s">
        <v>310</v>
      </c>
      <c r="E26" s="193"/>
      <c r="F26" s="194">
        <v>32</v>
      </c>
      <c r="G26" s="305"/>
      <c r="H26" s="306"/>
      <c r="I26" s="306"/>
      <c r="J26" s="306"/>
      <c r="K26" s="306"/>
      <c r="L26" s="307">
        <f>100-G26+(H26+I26+J26+K26)</f>
        <v>100</v>
      </c>
      <c r="M26" s="199"/>
      <c r="N26" s="305">
        <v>63.13</v>
      </c>
      <c r="O26" s="306">
        <v>0</v>
      </c>
      <c r="P26" s="306">
        <v>0.8</v>
      </c>
      <c r="Q26" s="306">
        <v>0</v>
      </c>
      <c r="R26" s="306">
        <v>0</v>
      </c>
      <c r="S26" s="307">
        <f>100-N26+(O26+P26+Q26+R26)</f>
        <v>37.669999999999995</v>
      </c>
      <c r="T26" s="199">
        <v>14</v>
      </c>
      <c r="U26" s="305">
        <v>64.2</v>
      </c>
      <c r="V26" s="306">
        <v>100</v>
      </c>
      <c r="W26" s="306">
        <v>4</v>
      </c>
      <c r="X26" s="306">
        <v>4</v>
      </c>
      <c r="Y26" s="306">
        <v>0</v>
      </c>
      <c r="Z26" s="307">
        <f>100-U26+(V26+W26+X26+Y26)</f>
        <v>143.80000000000001</v>
      </c>
      <c r="AA26" s="199" t="s">
        <v>411</v>
      </c>
      <c r="AB26" s="305">
        <v>67.94</v>
      </c>
      <c r="AC26" s="306">
        <v>0</v>
      </c>
      <c r="AD26" s="306">
        <v>6.4</v>
      </c>
      <c r="AE26" s="306">
        <v>0</v>
      </c>
      <c r="AF26" s="306">
        <v>0</v>
      </c>
      <c r="AG26" s="307">
        <f>100-AB26+(AC26+AD26+AE26+AF26)</f>
        <v>38.46</v>
      </c>
      <c r="AH26" s="199">
        <v>13</v>
      </c>
      <c r="AI26" s="69"/>
      <c r="AJ26" s="70"/>
      <c r="AK26" s="70"/>
      <c r="AL26" s="70"/>
      <c r="AM26" s="70"/>
      <c r="AN26" s="71">
        <f>100-AI26+(AJ26+AK26+AL26+AM26)</f>
        <v>100</v>
      </c>
      <c r="AO26" s="73"/>
      <c r="AP26" s="69">
        <v>26.6</v>
      </c>
      <c r="AQ26" s="70">
        <v>0</v>
      </c>
      <c r="AR26" s="70">
        <v>0</v>
      </c>
      <c r="AS26" s="70">
        <v>0</v>
      </c>
      <c r="AT26" s="70">
        <v>0</v>
      </c>
      <c r="AU26" s="71">
        <f>100-AP26+(AQ26+AR26+AS26+AT26)</f>
        <v>73.400000000000006</v>
      </c>
      <c r="AV26" s="73">
        <v>18</v>
      </c>
    </row>
    <row r="27" spans="1:48" x14ac:dyDescent="0.3">
      <c r="A27" s="192" t="s">
        <v>73</v>
      </c>
      <c r="B27" s="192" t="s">
        <v>246</v>
      </c>
      <c r="C27" s="193" t="s">
        <v>206</v>
      </c>
      <c r="D27" s="193" t="s">
        <v>274</v>
      </c>
      <c r="E27" s="193"/>
      <c r="F27" s="194">
        <f t="shared" si="0"/>
        <v>0</v>
      </c>
      <c r="G27" s="305"/>
      <c r="H27" s="306"/>
      <c r="I27" s="306"/>
      <c r="J27" s="306"/>
      <c r="K27" s="306"/>
      <c r="L27" s="307">
        <f t="shared" si="1"/>
        <v>100</v>
      </c>
      <c r="M27" s="194"/>
      <c r="N27" s="305"/>
      <c r="O27" s="306"/>
      <c r="P27" s="306"/>
      <c r="Q27" s="306"/>
      <c r="R27" s="306"/>
      <c r="S27" s="307">
        <f t="shared" si="7"/>
        <v>100</v>
      </c>
      <c r="T27" s="194"/>
      <c r="U27" s="306"/>
      <c r="V27" s="306"/>
      <c r="W27" s="306"/>
      <c r="X27" s="306"/>
      <c r="Y27" s="306"/>
      <c r="Z27" s="307">
        <f t="shared" si="3"/>
        <v>100</v>
      </c>
      <c r="AA27" s="194"/>
      <c r="AB27" s="306"/>
      <c r="AC27" s="306"/>
      <c r="AD27" s="306"/>
      <c r="AE27" s="306"/>
      <c r="AF27" s="306"/>
      <c r="AG27" s="307">
        <f t="shared" si="4"/>
        <v>100</v>
      </c>
      <c r="AH27" s="194"/>
      <c r="AI27" s="70"/>
      <c r="AJ27" s="70"/>
      <c r="AK27" s="70"/>
      <c r="AL27" s="70"/>
      <c r="AM27" s="70"/>
      <c r="AN27" s="71">
        <f t="shared" si="5"/>
        <v>100</v>
      </c>
      <c r="AO27" s="68"/>
      <c r="AP27" s="70"/>
      <c r="AQ27" s="70"/>
      <c r="AR27" s="70"/>
      <c r="AS27" s="70"/>
      <c r="AT27" s="70"/>
      <c r="AU27" s="71">
        <f t="shared" si="6"/>
        <v>100</v>
      </c>
      <c r="AV27" s="68"/>
    </row>
    <row r="28" spans="1:48" x14ac:dyDescent="0.3">
      <c r="A28" s="192" t="s">
        <v>278</v>
      </c>
      <c r="B28" s="192" t="s">
        <v>242</v>
      </c>
      <c r="C28" s="193" t="s">
        <v>243</v>
      </c>
      <c r="D28" s="193" t="s">
        <v>279</v>
      </c>
      <c r="E28" s="193"/>
      <c r="F28" s="194">
        <v>32</v>
      </c>
      <c r="G28" s="305"/>
      <c r="H28" s="306"/>
      <c r="I28" s="306"/>
      <c r="J28" s="306"/>
      <c r="K28" s="306"/>
      <c r="L28" s="307">
        <f t="shared" si="1"/>
        <v>100</v>
      </c>
      <c r="M28" s="194"/>
      <c r="N28" s="305">
        <v>66.88</v>
      </c>
      <c r="O28" s="306">
        <v>0</v>
      </c>
      <c r="P28" s="306">
        <v>8.4</v>
      </c>
      <c r="Q28" s="306">
        <v>0</v>
      </c>
      <c r="R28" s="306">
        <v>0</v>
      </c>
      <c r="S28" s="307">
        <f t="shared" si="7"/>
        <v>41.52</v>
      </c>
      <c r="T28" s="194">
        <v>12</v>
      </c>
      <c r="U28" s="306">
        <v>66.099999999999994</v>
      </c>
      <c r="V28" s="306">
        <v>0</v>
      </c>
      <c r="W28" s="306">
        <v>0</v>
      </c>
      <c r="X28" s="306">
        <v>0</v>
      </c>
      <c r="Y28" s="306">
        <v>0</v>
      </c>
      <c r="Z28" s="307">
        <f t="shared" si="3"/>
        <v>33.900000000000006</v>
      </c>
      <c r="AA28" s="194">
        <v>16</v>
      </c>
      <c r="AB28" s="306">
        <v>71.47</v>
      </c>
      <c r="AC28" s="306">
        <v>0</v>
      </c>
      <c r="AD28" s="306">
        <v>0</v>
      </c>
      <c r="AE28" s="306">
        <v>8</v>
      </c>
      <c r="AF28" s="306">
        <v>0</v>
      </c>
      <c r="AG28" s="307">
        <f t="shared" si="4"/>
        <v>36.53</v>
      </c>
      <c r="AH28" s="194">
        <v>16</v>
      </c>
      <c r="AI28" s="70"/>
      <c r="AJ28" s="70"/>
      <c r="AK28" s="70"/>
      <c r="AL28" s="70"/>
      <c r="AM28" s="70"/>
      <c r="AN28" s="71">
        <f t="shared" si="5"/>
        <v>100</v>
      </c>
      <c r="AO28" s="68"/>
      <c r="AP28" s="70"/>
      <c r="AQ28" s="70"/>
      <c r="AR28" s="70"/>
      <c r="AS28" s="70"/>
      <c r="AT28" s="70"/>
      <c r="AU28" s="71">
        <f t="shared" si="6"/>
        <v>100</v>
      </c>
      <c r="AV28" s="68"/>
    </row>
    <row r="29" spans="1:48" x14ac:dyDescent="0.3">
      <c r="A29" s="192" t="s">
        <v>241</v>
      </c>
      <c r="B29" s="192" t="s">
        <v>242</v>
      </c>
      <c r="C29" s="193" t="s">
        <v>243</v>
      </c>
      <c r="D29" s="193" t="s">
        <v>302</v>
      </c>
      <c r="E29" s="193"/>
      <c r="F29" s="194">
        <f t="shared" si="0"/>
        <v>0</v>
      </c>
      <c r="G29" s="305"/>
      <c r="H29" s="306"/>
      <c r="I29" s="306"/>
      <c r="J29" s="306"/>
      <c r="K29" s="306"/>
      <c r="L29" s="307">
        <f t="shared" si="1"/>
        <v>100</v>
      </c>
      <c r="M29" s="194"/>
      <c r="N29" s="305"/>
      <c r="O29" s="306"/>
      <c r="P29" s="306"/>
      <c r="Q29" s="306"/>
      <c r="R29" s="306"/>
      <c r="S29" s="307">
        <f t="shared" si="7"/>
        <v>100</v>
      </c>
      <c r="T29" s="194"/>
      <c r="U29" s="306"/>
      <c r="V29" s="306"/>
      <c r="W29" s="306"/>
      <c r="X29" s="306"/>
      <c r="Y29" s="306"/>
      <c r="Z29" s="307">
        <f t="shared" si="3"/>
        <v>100</v>
      </c>
      <c r="AA29" s="194"/>
      <c r="AB29" s="306"/>
      <c r="AC29" s="306"/>
      <c r="AD29" s="306"/>
      <c r="AE29" s="306"/>
      <c r="AF29" s="306"/>
      <c r="AG29" s="307">
        <f t="shared" si="4"/>
        <v>100</v>
      </c>
      <c r="AH29" s="194"/>
      <c r="AI29" s="70"/>
      <c r="AJ29" s="70"/>
      <c r="AK29" s="70"/>
      <c r="AL29" s="70"/>
      <c r="AM29" s="70"/>
      <c r="AN29" s="71">
        <f t="shared" si="5"/>
        <v>100</v>
      </c>
      <c r="AO29" s="68"/>
      <c r="AP29" s="70"/>
      <c r="AQ29" s="70"/>
      <c r="AR29" s="70"/>
      <c r="AS29" s="70"/>
      <c r="AT29" s="70"/>
      <c r="AU29" s="71">
        <f t="shared" si="6"/>
        <v>100</v>
      </c>
      <c r="AV29" s="68"/>
    </row>
    <row r="30" spans="1:48" x14ac:dyDescent="0.3">
      <c r="A30" s="200" t="s">
        <v>73</v>
      </c>
      <c r="B30" s="200" t="s">
        <v>246</v>
      </c>
      <c r="C30" s="201" t="s">
        <v>206</v>
      </c>
      <c r="D30" s="201" t="s">
        <v>303</v>
      </c>
      <c r="E30" s="201"/>
      <c r="F30" s="199">
        <v>34</v>
      </c>
      <c r="G30" s="321"/>
      <c r="H30" s="308"/>
      <c r="I30" s="308"/>
      <c r="J30" s="308"/>
      <c r="K30" s="308"/>
      <c r="L30" s="309">
        <f t="shared" si="1"/>
        <v>100</v>
      </c>
      <c r="M30" s="199"/>
      <c r="N30" s="321">
        <v>66.88</v>
      </c>
      <c r="O30" s="308">
        <v>0</v>
      </c>
      <c r="P30" s="308">
        <v>0</v>
      </c>
      <c r="Q30" s="308">
        <v>0</v>
      </c>
      <c r="R30" s="308">
        <v>0</v>
      </c>
      <c r="S30" s="309">
        <f t="shared" si="7"/>
        <v>33.120000000000005</v>
      </c>
      <c r="T30" s="199">
        <v>17</v>
      </c>
      <c r="U30" s="308">
        <v>67.8</v>
      </c>
      <c r="V30" s="308">
        <v>0</v>
      </c>
      <c r="W30" s="308">
        <v>0</v>
      </c>
      <c r="X30" s="308">
        <v>0</v>
      </c>
      <c r="Y30" s="308">
        <v>0</v>
      </c>
      <c r="Z30" s="309">
        <f t="shared" si="3"/>
        <v>32.200000000000003</v>
      </c>
      <c r="AA30" s="199">
        <v>17</v>
      </c>
      <c r="AB30" s="308">
        <v>68.819999999999993</v>
      </c>
      <c r="AC30" s="308">
        <v>0</v>
      </c>
      <c r="AD30" s="308">
        <v>0</v>
      </c>
      <c r="AE30" s="308">
        <v>4</v>
      </c>
      <c r="AF30" s="308">
        <v>0</v>
      </c>
      <c r="AG30" s="309">
        <f t="shared" si="4"/>
        <v>35.180000000000007</v>
      </c>
      <c r="AH30" s="199">
        <v>17</v>
      </c>
      <c r="AI30" s="104"/>
      <c r="AJ30" s="104"/>
      <c r="AK30" s="104"/>
      <c r="AL30" s="104"/>
      <c r="AM30" s="104"/>
      <c r="AN30" s="105">
        <f t="shared" si="5"/>
        <v>100</v>
      </c>
      <c r="AO30" s="73"/>
      <c r="AP30" s="104">
        <v>27.8</v>
      </c>
      <c r="AQ30" s="104">
        <v>0</v>
      </c>
      <c r="AR30" s="104">
        <v>0</v>
      </c>
      <c r="AS30" s="104">
        <v>0</v>
      </c>
      <c r="AT30" s="104">
        <v>0</v>
      </c>
      <c r="AU30" s="105">
        <f t="shared" si="6"/>
        <v>72.2</v>
      </c>
      <c r="AV30" s="73">
        <v>17</v>
      </c>
    </row>
    <row r="31" spans="1:48" x14ac:dyDescent="0.3">
      <c r="A31" s="192" t="s">
        <v>107</v>
      </c>
      <c r="B31" s="192" t="s">
        <v>108</v>
      </c>
      <c r="C31" s="192" t="s">
        <v>96</v>
      </c>
      <c r="D31" s="192" t="s">
        <v>109</v>
      </c>
      <c r="E31" s="192"/>
      <c r="F31" s="199">
        <f t="shared" si="0"/>
        <v>17</v>
      </c>
      <c r="G31" s="306"/>
      <c r="H31" s="306"/>
      <c r="I31" s="306"/>
      <c r="J31" s="306"/>
      <c r="K31" s="306"/>
      <c r="L31" s="309">
        <f t="shared" si="1"/>
        <v>100</v>
      </c>
      <c r="M31" s="194"/>
      <c r="N31" s="305"/>
      <c r="O31" s="306"/>
      <c r="P31" s="306"/>
      <c r="Q31" s="306"/>
      <c r="R31" s="306"/>
      <c r="S31" s="309">
        <f t="shared" si="7"/>
        <v>100</v>
      </c>
      <c r="T31" s="194"/>
      <c r="U31" s="306">
        <v>60.6</v>
      </c>
      <c r="V31" s="306">
        <v>0</v>
      </c>
      <c r="W31" s="306">
        <v>4.4000000000000004</v>
      </c>
      <c r="X31" s="306">
        <v>4</v>
      </c>
      <c r="Y31" s="306">
        <v>0</v>
      </c>
      <c r="Z31" s="309">
        <f t="shared" si="3"/>
        <v>47.8</v>
      </c>
      <c r="AA31" s="194">
        <v>6</v>
      </c>
      <c r="AB31" s="306"/>
      <c r="AC31" s="306"/>
      <c r="AD31" s="306"/>
      <c r="AE31" s="306"/>
      <c r="AF31" s="306"/>
      <c r="AG31" s="309">
        <f t="shared" si="4"/>
        <v>100</v>
      </c>
      <c r="AH31" s="194"/>
      <c r="AI31" s="70"/>
      <c r="AJ31" s="70"/>
      <c r="AK31" s="70"/>
      <c r="AL31" s="70"/>
      <c r="AM31" s="70"/>
      <c r="AN31" s="105">
        <f t="shared" si="5"/>
        <v>100</v>
      </c>
      <c r="AO31" s="68"/>
      <c r="AP31" s="70">
        <v>40</v>
      </c>
      <c r="AQ31" s="70">
        <v>0</v>
      </c>
      <c r="AR31" s="70">
        <v>6</v>
      </c>
      <c r="AS31" s="70">
        <v>4</v>
      </c>
      <c r="AT31" s="70">
        <v>0</v>
      </c>
      <c r="AU31" s="105">
        <f t="shared" si="6"/>
        <v>70</v>
      </c>
      <c r="AV31" s="68">
        <v>11</v>
      </c>
    </row>
    <row r="32" spans="1:48" x14ac:dyDescent="0.3">
      <c r="A32" s="200" t="s">
        <v>141</v>
      </c>
      <c r="B32" s="200" t="s">
        <v>142</v>
      </c>
      <c r="C32" s="200" t="s">
        <v>82</v>
      </c>
      <c r="D32" s="200" t="s">
        <v>377</v>
      </c>
      <c r="E32" s="201"/>
      <c r="F32" s="199">
        <f t="shared" si="0"/>
        <v>0</v>
      </c>
      <c r="G32" s="321"/>
      <c r="H32" s="308"/>
      <c r="I32" s="308"/>
      <c r="J32" s="308"/>
      <c r="K32" s="308"/>
      <c r="L32" s="310">
        <f t="shared" si="1"/>
        <v>100</v>
      </c>
      <c r="M32" s="199"/>
      <c r="N32" s="321"/>
      <c r="O32" s="308"/>
      <c r="P32" s="308"/>
      <c r="Q32" s="308"/>
      <c r="R32" s="308"/>
      <c r="S32" s="310">
        <f t="shared" si="7"/>
        <v>100</v>
      </c>
      <c r="T32" s="199"/>
      <c r="U32" s="308"/>
      <c r="V32" s="308"/>
      <c r="W32" s="308"/>
      <c r="X32" s="308"/>
      <c r="Y32" s="308"/>
      <c r="Z32" s="310">
        <f>100-U36+(V36+W36+X36+Y36)</f>
        <v>34.400000000000006</v>
      </c>
      <c r="AA32" s="199"/>
      <c r="AB32" s="308"/>
      <c r="AC32" s="308"/>
      <c r="AD32" s="308"/>
      <c r="AE32" s="308"/>
      <c r="AF32" s="308"/>
      <c r="AG32" s="310">
        <f t="shared" si="4"/>
        <v>100</v>
      </c>
      <c r="AH32" s="199"/>
      <c r="AI32" s="104"/>
      <c r="AJ32" s="104"/>
      <c r="AK32" s="104"/>
      <c r="AL32" s="104"/>
      <c r="AM32" s="104"/>
      <c r="AN32" s="106">
        <f t="shared" si="5"/>
        <v>100</v>
      </c>
      <c r="AO32" s="73"/>
      <c r="AP32" s="104"/>
      <c r="AQ32" s="104"/>
      <c r="AR32" s="104"/>
      <c r="AS32" s="104"/>
      <c r="AT32" s="104"/>
      <c r="AU32" s="106">
        <f t="shared" si="6"/>
        <v>100</v>
      </c>
      <c r="AV32" s="73"/>
    </row>
    <row r="33" spans="1:51" x14ac:dyDescent="0.3">
      <c r="A33" s="192" t="s">
        <v>248</v>
      </c>
      <c r="B33" s="192" t="s">
        <v>249</v>
      </c>
      <c r="C33" s="192" t="s">
        <v>384</v>
      </c>
      <c r="D33" s="192" t="s">
        <v>382</v>
      </c>
      <c r="E33" s="192"/>
      <c r="F33" s="199">
        <f t="shared" si="0"/>
        <v>20</v>
      </c>
      <c r="G33" s="306"/>
      <c r="H33" s="306"/>
      <c r="I33" s="306"/>
      <c r="J33" s="306"/>
      <c r="K33" s="306"/>
      <c r="L33" s="311">
        <f t="shared" si="1"/>
        <v>100</v>
      </c>
      <c r="M33" s="199"/>
      <c r="N33" s="305">
        <v>62.81</v>
      </c>
      <c r="O33" s="306">
        <v>0</v>
      </c>
      <c r="P33" s="306">
        <v>8.4</v>
      </c>
      <c r="Q33" s="306">
        <v>0</v>
      </c>
      <c r="R33" s="306">
        <v>0</v>
      </c>
      <c r="S33" s="311">
        <f t="shared" si="7"/>
        <v>45.589999999999996</v>
      </c>
      <c r="T33" s="194">
        <v>11</v>
      </c>
      <c r="U33" s="305">
        <v>61.1</v>
      </c>
      <c r="V33" s="306">
        <v>0</v>
      </c>
      <c r="W33" s="306">
        <v>0</v>
      </c>
      <c r="X33" s="306">
        <v>0</v>
      </c>
      <c r="Y33" s="306">
        <v>0</v>
      </c>
      <c r="Z33" s="309">
        <f t="shared" ref="Z33:Z38" si="8">100-U33+(V33+W33+X33+Y33)</f>
        <v>38.9</v>
      </c>
      <c r="AA33" s="199">
        <v>9</v>
      </c>
      <c r="AB33" s="306"/>
      <c r="AC33" s="306"/>
      <c r="AD33" s="306"/>
      <c r="AE33" s="306"/>
      <c r="AF33" s="306"/>
      <c r="AG33" s="309">
        <f t="shared" si="4"/>
        <v>100</v>
      </c>
      <c r="AH33" s="199"/>
      <c r="AI33" s="70"/>
      <c r="AJ33" s="70"/>
      <c r="AK33" s="70"/>
      <c r="AL33" s="70"/>
      <c r="AM33" s="70"/>
      <c r="AN33" s="105">
        <f t="shared" si="5"/>
        <v>100</v>
      </c>
      <c r="AO33" s="73"/>
      <c r="AP33" s="70"/>
      <c r="AQ33" s="70"/>
      <c r="AR33" s="70"/>
      <c r="AS33" s="70"/>
      <c r="AT33" s="70"/>
      <c r="AU33" s="105">
        <f t="shared" si="6"/>
        <v>100</v>
      </c>
      <c r="AV33" s="73"/>
    </row>
    <row r="34" spans="1:51" x14ac:dyDescent="0.3">
      <c r="A34" s="192" t="s">
        <v>248</v>
      </c>
      <c r="B34" s="192" t="s">
        <v>249</v>
      </c>
      <c r="C34" s="192" t="s">
        <v>384</v>
      </c>
      <c r="D34" s="192" t="s">
        <v>399</v>
      </c>
      <c r="E34" s="192"/>
      <c r="F34" s="199">
        <f t="shared" si="0"/>
        <v>0</v>
      </c>
      <c r="G34" s="306" t="s">
        <v>367</v>
      </c>
      <c r="H34" s="306"/>
      <c r="I34" s="306"/>
      <c r="J34" s="306"/>
      <c r="K34" s="306"/>
      <c r="L34" s="311" t="s">
        <v>367</v>
      </c>
      <c r="M34" s="199"/>
      <c r="N34" s="305"/>
      <c r="O34" s="306"/>
      <c r="P34" s="306"/>
      <c r="Q34" s="306"/>
      <c r="R34" s="306"/>
      <c r="S34" s="311">
        <f>R34</f>
        <v>0</v>
      </c>
      <c r="T34" s="194"/>
      <c r="U34" s="305"/>
      <c r="V34" s="306"/>
      <c r="W34" s="306"/>
      <c r="X34" s="306"/>
      <c r="Y34" s="306"/>
      <c r="Z34" s="309">
        <f t="shared" si="8"/>
        <v>100</v>
      </c>
      <c r="AA34" s="194"/>
      <c r="AB34" s="306"/>
      <c r="AC34" s="306"/>
      <c r="AD34" s="306"/>
      <c r="AE34" s="306"/>
      <c r="AF34" s="306"/>
      <c r="AG34" s="309">
        <f t="shared" si="4"/>
        <v>100</v>
      </c>
      <c r="AH34" s="194"/>
      <c r="AI34" s="70"/>
      <c r="AJ34" s="70"/>
      <c r="AK34" s="70"/>
      <c r="AL34" s="70"/>
      <c r="AM34" s="70"/>
      <c r="AN34" s="105">
        <f t="shared" si="5"/>
        <v>100</v>
      </c>
      <c r="AO34" s="68"/>
      <c r="AP34" s="70"/>
      <c r="AQ34" s="70"/>
      <c r="AR34" s="70"/>
      <c r="AS34" s="70"/>
      <c r="AT34" s="70"/>
      <c r="AU34" s="105">
        <f t="shared" si="6"/>
        <v>100</v>
      </c>
      <c r="AV34" s="68"/>
    </row>
    <row r="35" spans="1:51" x14ac:dyDescent="0.3">
      <c r="A35" s="192" t="s">
        <v>285</v>
      </c>
      <c r="B35" s="192" t="s">
        <v>286</v>
      </c>
      <c r="C35" s="192" t="s">
        <v>287</v>
      </c>
      <c r="D35" s="192" t="s">
        <v>289</v>
      </c>
      <c r="E35" s="192"/>
      <c r="F35" s="199">
        <f t="shared" si="0"/>
        <v>20</v>
      </c>
      <c r="G35" s="306"/>
      <c r="H35" s="306"/>
      <c r="I35" s="306"/>
      <c r="J35" s="306"/>
      <c r="K35" s="306"/>
      <c r="L35" s="311">
        <f t="shared" si="1"/>
        <v>100</v>
      </c>
      <c r="M35" s="199"/>
      <c r="N35" s="305">
        <v>73.75</v>
      </c>
      <c r="O35" s="306">
        <v>0</v>
      </c>
      <c r="P35" s="306">
        <v>0</v>
      </c>
      <c r="Q35" s="306">
        <v>0</v>
      </c>
      <c r="R35" s="306">
        <v>0</v>
      </c>
      <c r="S35" s="311">
        <f>100-N35+(O35+P35+Q35+R35)</f>
        <v>26.25</v>
      </c>
      <c r="T35" s="194">
        <v>20</v>
      </c>
      <c r="U35" s="305"/>
      <c r="V35" s="306"/>
      <c r="W35" s="306"/>
      <c r="X35" s="306"/>
      <c r="Y35" s="306"/>
      <c r="Z35" s="311">
        <f t="shared" si="8"/>
        <v>100</v>
      </c>
      <c r="AA35" s="199"/>
      <c r="AB35" s="306"/>
      <c r="AC35" s="306"/>
      <c r="AD35" s="306"/>
      <c r="AE35" s="306"/>
      <c r="AF35" s="306"/>
      <c r="AG35" s="311">
        <f t="shared" si="4"/>
        <v>100</v>
      </c>
      <c r="AH35" s="199"/>
      <c r="AI35" s="70"/>
      <c r="AJ35" s="70"/>
      <c r="AK35" s="70"/>
      <c r="AL35" s="70"/>
      <c r="AM35" s="70"/>
      <c r="AN35" s="111">
        <f t="shared" si="5"/>
        <v>100</v>
      </c>
      <c r="AO35" s="73"/>
      <c r="AP35" s="70">
        <v>33.1</v>
      </c>
      <c r="AQ35" s="70"/>
      <c r="AR35" s="70"/>
      <c r="AS35" s="70"/>
      <c r="AT35" s="70"/>
      <c r="AU35" s="111" t="s">
        <v>415</v>
      </c>
      <c r="AV35" s="73"/>
    </row>
    <row r="36" spans="1:51" x14ac:dyDescent="0.3">
      <c r="A36" s="192" t="s">
        <v>413</v>
      </c>
      <c r="B36" s="192" t="s">
        <v>253</v>
      </c>
      <c r="C36" s="192" t="s">
        <v>82</v>
      </c>
      <c r="D36" s="192" t="s">
        <v>284</v>
      </c>
      <c r="E36" s="192"/>
      <c r="F36" s="199">
        <f t="shared" si="0"/>
        <v>15</v>
      </c>
      <c r="G36" s="306"/>
      <c r="H36" s="306"/>
      <c r="I36" s="306"/>
      <c r="J36" s="306"/>
      <c r="K36" s="306"/>
      <c r="L36" s="311">
        <f t="shared" si="1"/>
        <v>100</v>
      </c>
      <c r="M36" s="199"/>
      <c r="N36" s="305"/>
      <c r="O36" s="306"/>
      <c r="P36" s="306"/>
      <c r="Q36" s="306"/>
      <c r="R36" s="306"/>
      <c r="S36" s="311">
        <f t="shared" ref="S36:S38" si="9">100-N36+(O36+P36+Q36+R36)</f>
        <v>100</v>
      </c>
      <c r="T36" s="194"/>
      <c r="U36" s="305">
        <v>65.599999999999994</v>
      </c>
      <c r="V36" s="306">
        <v>0</v>
      </c>
      <c r="W36" s="306">
        <v>0</v>
      </c>
      <c r="X36" s="306">
        <v>0</v>
      </c>
      <c r="Y36" s="306">
        <v>0</v>
      </c>
      <c r="Z36" s="309">
        <f>100-U36+(V36+W36+X36+Y36)</f>
        <v>34.400000000000006</v>
      </c>
      <c r="AA36" s="199">
        <v>15</v>
      </c>
      <c r="AB36" s="306"/>
      <c r="AC36" s="306"/>
      <c r="AD36" s="306"/>
      <c r="AE36" s="306"/>
      <c r="AF36" s="306"/>
      <c r="AG36" s="311">
        <f t="shared" si="4"/>
        <v>100</v>
      </c>
      <c r="AH36" s="199"/>
      <c r="AI36" s="70"/>
      <c r="AJ36" s="70"/>
      <c r="AK36" s="70"/>
      <c r="AL36" s="70"/>
      <c r="AM36" s="70"/>
      <c r="AN36" s="111">
        <f t="shared" si="5"/>
        <v>100</v>
      </c>
      <c r="AO36" s="73"/>
      <c r="AP36" s="70"/>
      <c r="AQ36" s="70"/>
      <c r="AR36" s="70"/>
      <c r="AS36" s="70"/>
      <c r="AT36" s="70"/>
      <c r="AU36" s="111">
        <f t="shared" si="6"/>
        <v>100</v>
      </c>
      <c r="AV36" s="73"/>
    </row>
    <row r="37" spans="1:51" x14ac:dyDescent="0.3">
      <c r="A37" s="21" t="s">
        <v>80</v>
      </c>
      <c r="B37" s="21" t="s">
        <v>186</v>
      </c>
      <c r="C37" s="21" t="s">
        <v>187</v>
      </c>
      <c r="D37" s="21" t="s">
        <v>188</v>
      </c>
      <c r="E37" s="192"/>
      <c r="F37" s="199">
        <f t="shared" si="0"/>
        <v>10</v>
      </c>
      <c r="G37" s="306"/>
      <c r="H37" s="306"/>
      <c r="I37" s="306"/>
      <c r="J37" s="306"/>
      <c r="K37" s="306"/>
      <c r="L37" s="311">
        <f t="shared" si="1"/>
        <v>100</v>
      </c>
      <c r="M37" s="199"/>
      <c r="N37" s="305"/>
      <c r="O37" s="306"/>
      <c r="P37" s="306"/>
      <c r="Q37" s="306"/>
      <c r="R37" s="306"/>
      <c r="S37" s="311">
        <f t="shared" si="9"/>
        <v>100</v>
      </c>
      <c r="T37" s="194"/>
      <c r="U37" s="305"/>
      <c r="V37" s="306"/>
      <c r="W37" s="306"/>
      <c r="X37" s="306"/>
      <c r="Y37" s="306"/>
      <c r="Z37" s="311">
        <f t="shared" si="8"/>
        <v>100</v>
      </c>
      <c r="AA37" s="199"/>
      <c r="AB37" s="306"/>
      <c r="AC37" s="306"/>
      <c r="AD37" s="306"/>
      <c r="AE37" s="306"/>
      <c r="AF37" s="306"/>
      <c r="AG37" s="311">
        <f t="shared" si="4"/>
        <v>100</v>
      </c>
      <c r="AH37" s="199"/>
      <c r="AI37" s="70"/>
      <c r="AJ37" s="70"/>
      <c r="AK37" s="70"/>
      <c r="AL37" s="70"/>
      <c r="AM37" s="70"/>
      <c r="AN37" s="111">
        <f t="shared" si="5"/>
        <v>100</v>
      </c>
      <c r="AO37" s="73"/>
      <c r="AP37" s="70">
        <v>35.6</v>
      </c>
      <c r="AQ37" s="70">
        <v>0</v>
      </c>
      <c r="AR37" s="70">
        <v>17.2</v>
      </c>
      <c r="AS37" s="70">
        <v>4</v>
      </c>
      <c r="AT37" s="70">
        <v>0</v>
      </c>
      <c r="AU37" s="111">
        <f t="shared" si="6"/>
        <v>85.600000000000009</v>
      </c>
      <c r="AV37" s="73">
        <v>10</v>
      </c>
    </row>
    <row r="38" spans="1:51" x14ac:dyDescent="0.3">
      <c r="A38" s="21" t="s">
        <v>241</v>
      </c>
      <c r="B38" s="21" t="s">
        <v>242</v>
      </c>
      <c r="C38" s="192" t="s">
        <v>96</v>
      </c>
      <c r="D38" s="21" t="s">
        <v>427</v>
      </c>
      <c r="E38" s="192"/>
      <c r="F38" s="199">
        <f>AV38</f>
        <v>14</v>
      </c>
      <c r="G38" s="306"/>
      <c r="H38" s="306"/>
      <c r="I38" s="306"/>
      <c r="J38" s="306"/>
      <c r="K38" s="306"/>
      <c r="L38" s="311">
        <f t="shared" si="1"/>
        <v>100</v>
      </c>
      <c r="M38" s="199"/>
      <c r="N38" s="305"/>
      <c r="O38" s="306"/>
      <c r="P38" s="306"/>
      <c r="Q38" s="306"/>
      <c r="R38" s="306"/>
      <c r="S38" s="311">
        <f t="shared" si="9"/>
        <v>100</v>
      </c>
      <c r="T38" s="194"/>
      <c r="U38" s="305"/>
      <c r="V38" s="306"/>
      <c r="W38" s="306"/>
      <c r="X38" s="306"/>
      <c r="Y38" s="306"/>
      <c r="Z38" s="311">
        <f t="shared" si="8"/>
        <v>100</v>
      </c>
      <c r="AA38" s="199"/>
      <c r="AB38" s="306"/>
      <c r="AC38" s="306"/>
      <c r="AD38" s="306"/>
      <c r="AE38" s="306"/>
      <c r="AF38" s="306"/>
      <c r="AG38" s="311">
        <f t="shared" si="4"/>
        <v>100</v>
      </c>
      <c r="AH38" s="199"/>
      <c r="AI38" s="70"/>
      <c r="AJ38" s="70"/>
      <c r="AK38" s="70"/>
      <c r="AL38" s="70"/>
      <c r="AM38" s="70"/>
      <c r="AN38" s="111">
        <f t="shared" si="5"/>
        <v>100</v>
      </c>
      <c r="AO38" s="73"/>
      <c r="AP38" s="70">
        <v>33.1</v>
      </c>
      <c r="AQ38" s="70">
        <v>0</v>
      </c>
      <c r="AR38" s="70">
        <v>0</v>
      </c>
      <c r="AS38" s="70">
        <v>0</v>
      </c>
      <c r="AT38" s="70">
        <v>0</v>
      </c>
      <c r="AU38" s="111">
        <f t="shared" si="6"/>
        <v>66.900000000000006</v>
      </c>
      <c r="AV38" s="73">
        <v>14</v>
      </c>
    </row>
    <row r="39" spans="1:51" ht="16.2" thickBot="1" x14ac:dyDescent="0.35">
      <c r="A39" s="192" t="s">
        <v>340</v>
      </c>
      <c r="B39" s="192" t="s">
        <v>265</v>
      </c>
      <c r="C39" s="193" t="s">
        <v>243</v>
      </c>
      <c r="D39" s="192" t="s">
        <v>341</v>
      </c>
      <c r="E39" s="192"/>
      <c r="F39" s="202">
        <v>13</v>
      </c>
      <c r="G39" s="306"/>
      <c r="H39" s="306"/>
      <c r="I39" s="306"/>
      <c r="J39" s="306"/>
      <c r="K39" s="306"/>
      <c r="L39" s="311">
        <f t="shared" ref="L39" si="10">100-G39+(H39+I39+J39+K39)</f>
        <v>100</v>
      </c>
      <c r="M39" s="202"/>
      <c r="N39" s="305"/>
      <c r="O39" s="306"/>
      <c r="P39" s="306"/>
      <c r="Q39" s="306"/>
      <c r="R39" s="306"/>
      <c r="S39" s="311">
        <f t="shared" si="7"/>
        <v>100</v>
      </c>
      <c r="T39" s="202"/>
      <c r="U39" s="305">
        <v>64.2</v>
      </c>
      <c r="V39" s="306">
        <v>0</v>
      </c>
      <c r="W39" s="306">
        <v>0.8</v>
      </c>
      <c r="X39" s="306">
        <v>0</v>
      </c>
      <c r="Y39" s="306">
        <v>0</v>
      </c>
      <c r="Z39" s="311">
        <f t="shared" ref="Z39" si="11">100-U39+(V39+W39+X39+Y39)</f>
        <v>36.599999999999994</v>
      </c>
      <c r="AA39" s="202">
        <v>13</v>
      </c>
      <c r="AB39" s="306">
        <v>66.47</v>
      </c>
      <c r="AC39" s="306">
        <v>40</v>
      </c>
      <c r="AD39" s="306">
        <v>0</v>
      </c>
      <c r="AE39" s="306">
        <v>4</v>
      </c>
      <c r="AF39" s="306">
        <v>0</v>
      </c>
      <c r="AG39" s="311">
        <f t="shared" ref="AG39" si="12">100-AB39+(AC39+AD39+AE39+AF39)</f>
        <v>77.53</v>
      </c>
      <c r="AH39" s="202" t="s">
        <v>411</v>
      </c>
      <c r="AI39" s="70"/>
      <c r="AJ39" s="70"/>
      <c r="AK39" s="70"/>
      <c r="AL39" s="70"/>
      <c r="AM39" s="70"/>
      <c r="AN39" s="111">
        <f t="shared" ref="AN39" si="13">100-AI39+(AJ39+AK39+AL39+AM39)</f>
        <v>100</v>
      </c>
      <c r="AO39" s="74"/>
      <c r="AP39" s="70"/>
      <c r="AQ39" s="70"/>
      <c r="AR39" s="70"/>
      <c r="AS39" s="70"/>
      <c r="AT39" s="70"/>
      <c r="AU39" s="111">
        <f t="shared" ref="AU39" si="14">100-AP39+(AQ39+AR39+AS39+AT39)</f>
        <v>100</v>
      </c>
      <c r="AV39" s="74"/>
    </row>
    <row r="40" spans="1:51" x14ac:dyDescent="0.3">
      <c r="A40" s="203"/>
      <c r="B40" s="203"/>
      <c r="C40" s="203"/>
      <c r="D40" s="203"/>
      <c r="E40" s="203"/>
      <c r="F40" s="204"/>
      <c r="G40" s="312"/>
      <c r="H40" s="312"/>
      <c r="I40" s="312"/>
      <c r="J40" s="312"/>
      <c r="K40" s="312"/>
      <c r="L40" s="312"/>
      <c r="M40" s="205"/>
      <c r="N40" s="312"/>
      <c r="O40" s="312"/>
      <c r="P40" s="312"/>
      <c r="Q40" s="312"/>
      <c r="R40" s="312"/>
      <c r="S40" s="312"/>
      <c r="T40" s="205"/>
      <c r="U40" s="312"/>
      <c r="V40" s="312"/>
      <c r="W40" s="312"/>
      <c r="X40" s="312"/>
      <c r="Y40" s="312"/>
      <c r="Z40" s="312"/>
      <c r="AA40" s="205"/>
      <c r="AB40" s="312"/>
      <c r="AC40" s="312"/>
      <c r="AD40" s="312"/>
      <c r="AE40" s="312"/>
      <c r="AF40" s="312"/>
      <c r="AG40" s="312"/>
      <c r="AH40" s="205"/>
      <c r="AI40" s="35"/>
      <c r="AJ40" s="35"/>
      <c r="AK40" s="35"/>
      <c r="AL40" s="35"/>
      <c r="AM40" s="35"/>
      <c r="AN40" s="35"/>
      <c r="AO40" s="35"/>
      <c r="AP40" s="35"/>
      <c r="AQ40" s="35"/>
      <c r="AR40" s="35"/>
      <c r="AS40" s="35"/>
      <c r="AT40" s="35"/>
      <c r="AU40" s="35"/>
      <c r="AV40" s="35"/>
    </row>
    <row r="41" spans="1:51" ht="16.2" thickBot="1" x14ac:dyDescent="0.35">
      <c r="A41" s="206"/>
      <c r="B41" s="206"/>
      <c r="C41" s="206"/>
      <c r="D41" s="206"/>
      <c r="E41" s="206"/>
      <c r="F41" s="205"/>
      <c r="G41" s="312"/>
      <c r="H41" s="312"/>
      <c r="I41" s="312"/>
      <c r="J41" s="312"/>
      <c r="K41" s="312"/>
      <c r="L41" s="312"/>
      <c r="M41" s="205"/>
      <c r="N41" s="312"/>
      <c r="O41" s="312"/>
      <c r="P41" s="312"/>
      <c r="Q41" s="312"/>
      <c r="R41" s="312"/>
      <c r="S41" s="312"/>
      <c r="T41" s="205"/>
      <c r="U41" s="312"/>
      <c r="V41" s="312"/>
      <c r="W41" s="312"/>
      <c r="X41" s="312"/>
      <c r="Y41" s="312"/>
      <c r="Z41" s="312"/>
      <c r="AA41" s="205"/>
      <c r="AB41" s="312"/>
      <c r="AC41" s="312"/>
      <c r="AD41" s="312"/>
      <c r="AE41" s="312"/>
      <c r="AF41" s="312"/>
      <c r="AG41" s="312"/>
      <c r="AH41" s="205"/>
      <c r="AI41" s="35"/>
      <c r="AJ41" s="35"/>
      <c r="AK41" s="35"/>
      <c r="AL41" s="35"/>
      <c r="AM41" s="35"/>
      <c r="AN41" s="35"/>
      <c r="AO41" s="35"/>
      <c r="AP41" s="35"/>
      <c r="AQ41" s="35"/>
      <c r="AR41" s="35"/>
      <c r="AS41" s="35"/>
      <c r="AT41" s="35"/>
      <c r="AU41" s="35"/>
      <c r="AV41" s="35"/>
    </row>
    <row r="42" spans="1:51" ht="46.8" x14ac:dyDescent="0.3">
      <c r="A42" s="352" t="s">
        <v>34</v>
      </c>
      <c r="B42" s="353"/>
      <c r="C42" s="353"/>
      <c r="D42" s="353"/>
      <c r="E42" s="354"/>
      <c r="F42" s="207" t="s">
        <v>4</v>
      </c>
      <c r="G42" s="313" t="s">
        <v>28</v>
      </c>
      <c r="H42" s="314" t="s">
        <v>29</v>
      </c>
      <c r="I42" s="314" t="s">
        <v>30</v>
      </c>
      <c r="J42" s="314" t="s">
        <v>31</v>
      </c>
      <c r="K42" s="315" t="s">
        <v>32</v>
      </c>
      <c r="L42" s="316" t="s">
        <v>33</v>
      </c>
      <c r="M42" s="210" t="s">
        <v>9</v>
      </c>
      <c r="N42" s="313" t="s">
        <v>28</v>
      </c>
      <c r="O42" s="314" t="s">
        <v>29</v>
      </c>
      <c r="P42" s="314" t="s">
        <v>30</v>
      </c>
      <c r="Q42" s="314" t="s">
        <v>31</v>
      </c>
      <c r="R42" s="315" t="s">
        <v>32</v>
      </c>
      <c r="S42" s="316" t="s">
        <v>33</v>
      </c>
      <c r="T42" s="210" t="s">
        <v>9</v>
      </c>
      <c r="U42" s="313" t="s">
        <v>28</v>
      </c>
      <c r="V42" s="314" t="s">
        <v>29</v>
      </c>
      <c r="W42" s="314" t="s">
        <v>30</v>
      </c>
      <c r="X42" s="314" t="s">
        <v>31</v>
      </c>
      <c r="Y42" s="315" t="s">
        <v>32</v>
      </c>
      <c r="Z42" s="316" t="s">
        <v>33</v>
      </c>
      <c r="AA42" s="210" t="s">
        <v>9</v>
      </c>
      <c r="AB42" s="313" t="s">
        <v>28</v>
      </c>
      <c r="AC42" s="314" t="s">
        <v>29</v>
      </c>
      <c r="AD42" s="314" t="s">
        <v>30</v>
      </c>
      <c r="AE42" s="314" t="s">
        <v>31</v>
      </c>
      <c r="AF42" s="315" t="s">
        <v>32</v>
      </c>
      <c r="AG42" s="316" t="s">
        <v>33</v>
      </c>
      <c r="AH42" s="210" t="s">
        <v>9</v>
      </c>
      <c r="AI42" s="32" t="s">
        <v>28</v>
      </c>
      <c r="AJ42" s="31" t="s">
        <v>29</v>
      </c>
      <c r="AK42" s="31" t="s">
        <v>30</v>
      </c>
      <c r="AL42" s="31" t="s">
        <v>31</v>
      </c>
      <c r="AM42" s="48" t="s">
        <v>32</v>
      </c>
      <c r="AN42" s="49" t="s">
        <v>33</v>
      </c>
      <c r="AO42" s="10" t="s">
        <v>9</v>
      </c>
      <c r="AP42" s="32" t="s">
        <v>28</v>
      </c>
      <c r="AQ42" s="31" t="s">
        <v>29</v>
      </c>
      <c r="AR42" s="31" t="s">
        <v>30</v>
      </c>
      <c r="AS42" s="31" t="s">
        <v>31</v>
      </c>
      <c r="AT42" s="48" t="s">
        <v>32</v>
      </c>
      <c r="AU42" s="49" t="s">
        <v>33</v>
      </c>
      <c r="AV42" s="10" t="s">
        <v>9</v>
      </c>
      <c r="AX42" t="s">
        <v>429</v>
      </c>
      <c r="AY42" t="s">
        <v>430</v>
      </c>
    </row>
    <row r="43" spans="1:51" x14ac:dyDescent="0.3">
      <c r="A43" s="211" t="s">
        <v>11</v>
      </c>
      <c r="B43" s="211" t="s">
        <v>12</v>
      </c>
      <c r="C43" s="212" t="s">
        <v>13</v>
      </c>
      <c r="D43" s="211" t="s">
        <v>14</v>
      </c>
      <c r="E43" s="213" t="s">
        <v>56</v>
      </c>
      <c r="F43" s="194"/>
      <c r="G43" s="317"/>
      <c r="H43" s="318"/>
      <c r="I43" s="318"/>
      <c r="J43" s="318"/>
      <c r="K43" s="318"/>
      <c r="L43" s="319"/>
      <c r="M43" s="215"/>
      <c r="N43" s="317"/>
      <c r="O43" s="318"/>
      <c r="P43" s="318"/>
      <c r="Q43" s="318"/>
      <c r="R43" s="318"/>
      <c r="S43" s="319"/>
      <c r="T43" s="215"/>
      <c r="U43" s="317"/>
      <c r="V43" s="318"/>
      <c r="W43" s="318"/>
      <c r="X43" s="318"/>
      <c r="Y43" s="318"/>
      <c r="Z43" s="319"/>
      <c r="AA43" s="215"/>
      <c r="AB43" s="317"/>
      <c r="AC43" s="318"/>
      <c r="AD43" s="318"/>
      <c r="AE43" s="318"/>
      <c r="AF43" s="318"/>
      <c r="AG43" s="319"/>
      <c r="AH43" s="215"/>
      <c r="AI43" s="45"/>
      <c r="AJ43" s="46"/>
      <c r="AK43" s="46"/>
      <c r="AL43" s="46"/>
      <c r="AM43" s="46"/>
      <c r="AN43" s="47"/>
      <c r="AO43" s="8"/>
      <c r="AP43" s="45"/>
      <c r="AQ43" s="46"/>
      <c r="AR43" s="46"/>
      <c r="AS43" s="46"/>
      <c r="AT43" s="46"/>
      <c r="AU43" s="47"/>
      <c r="AV43" s="8"/>
    </row>
    <row r="44" spans="1:51" s="1" customFormat="1" ht="16.05" customHeight="1" x14ac:dyDescent="0.3">
      <c r="A44" s="192" t="s">
        <v>63</v>
      </c>
      <c r="B44" s="192" t="s">
        <v>67</v>
      </c>
      <c r="C44" s="192" t="s">
        <v>96</v>
      </c>
      <c r="D44" s="193" t="s">
        <v>64</v>
      </c>
      <c r="E44" s="216"/>
      <c r="F44" s="194">
        <v>40</v>
      </c>
      <c r="G44" s="305">
        <v>64.08</v>
      </c>
      <c r="H44" s="306">
        <v>0</v>
      </c>
      <c r="I44" s="306">
        <v>1.6</v>
      </c>
      <c r="J44" s="306">
        <v>4</v>
      </c>
      <c r="K44" s="306">
        <v>0</v>
      </c>
      <c r="L44" s="307">
        <f t="shared" ref="L44:L55" si="15">100-G44+(H44+I44+J44+K44)</f>
        <v>41.52</v>
      </c>
      <c r="M44" s="194">
        <v>18</v>
      </c>
      <c r="N44" s="305"/>
      <c r="O44" s="306"/>
      <c r="P44" s="306"/>
      <c r="Q44" s="306"/>
      <c r="R44" s="306"/>
      <c r="S44" s="307">
        <f t="shared" ref="S44:S55" si="16">100-N44+(O44+P44+Q44+R44)</f>
        <v>100</v>
      </c>
      <c r="T44" s="194"/>
      <c r="U44" s="305">
        <v>61.3</v>
      </c>
      <c r="V44" s="306">
        <v>20</v>
      </c>
      <c r="W44" s="306">
        <v>10.4</v>
      </c>
      <c r="X44" s="306">
        <v>4</v>
      </c>
      <c r="Y44" s="306">
        <v>0</v>
      </c>
      <c r="Z44" s="307">
        <f t="shared" ref="Z44:Z55" si="17">100-U44+(V44+W44+X44+Y44)</f>
        <v>73.099999999999994</v>
      </c>
      <c r="AA44" s="194">
        <v>20</v>
      </c>
      <c r="AB44" s="305">
        <v>68.42</v>
      </c>
      <c r="AC44" s="306">
        <v>0</v>
      </c>
      <c r="AD44" s="306">
        <v>0</v>
      </c>
      <c r="AE44" s="306">
        <v>0</v>
      </c>
      <c r="AF44" s="306">
        <v>0</v>
      </c>
      <c r="AG44" s="307">
        <f t="shared" ref="AG44:AG54" si="18">100-AB44+(AC44+AD44+AE44+AF44)</f>
        <v>31.58</v>
      </c>
      <c r="AH44" s="194">
        <v>20</v>
      </c>
      <c r="AI44" s="69"/>
      <c r="AJ44" s="70"/>
      <c r="AK44" s="70"/>
      <c r="AL44" s="70"/>
      <c r="AM44" s="70"/>
      <c r="AN44" s="71">
        <f t="shared" ref="AN44:AN55" si="19">100-AI44+(AJ44+AK44+AL44+AM44)</f>
        <v>100</v>
      </c>
      <c r="AO44" s="68"/>
      <c r="AP44" s="69"/>
      <c r="AQ44" s="70"/>
      <c r="AR44" s="70"/>
      <c r="AS44" s="70"/>
      <c r="AT44" s="70"/>
      <c r="AU44" s="71">
        <f t="shared" ref="AU44:AU55" si="20">100-AP44+(AQ44+AR44+AS44+AT44)</f>
        <v>100</v>
      </c>
      <c r="AV44" s="68"/>
    </row>
    <row r="45" spans="1:51" s="1" customFormat="1" ht="16.05" customHeight="1" x14ac:dyDescent="0.3">
      <c r="A45" s="192" t="s">
        <v>209</v>
      </c>
      <c r="B45" s="192" t="s">
        <v>61</v>
      </c>
      <c r="C45" s="193" t="s">
        <v>293</v>
      </c>
      <c r="D45" s="192" t="s">
        <v>62</v>
      </c>
      <c r="E45" s="217"/>
      <c r="F45" s="194">
        <f t="shared" ref="F45:F55" si="21">M45+T45+AA45+AH45+AO45+AV45</f>
        <v>19</v>
      </c>
      <c r="G45" s="305">
        <v>69.61</v>
      </c>
      <c r="H45" s="306">
        <v>0</v>
      </c>
      <c r="I45" s="306">
        <v>1.2</v>
      </c>
      <c r="J45" s="306">
        <v>4</v>
      </c>
      <c r="K45" s="306">
        <v>0</v>
      </c>
      <c r="L45" s="307">
        <f t="shared" si="15"/>
        <v>35.590000000000003</v>
      </c>
      <c r="M45" s="194">
        <v>19</v>
      </c>
      <c r="N45" s="305"/>
      <c r="O45" s="306"/>
      <c r="P45" s="306"/>
      <c r="Q45" s="306"/>
      <c r="R45" s="306"/>
      <c r="S45" s="307">
        <f t="shared" si="16"/>
        <v>100</v>
      </c>
      <c r="T45" s="194"/>
      <c r="U45" s="305"/>
      <c r="V45" s="306"/>
      <c r="W45" s="306"/>
      <c r="X45" s="306"/>
      <c r="Y45" s="306"/>
      <c r="Z45" s="307">
        <f t="shared" si="17"/>
        <v>100</v>
      </c>
      <c r="AA45" s="194"/>
      <c r="AB45" s="305"/>
      <c r="AC45" s="306"/>
      <c r="AD45" s="306"/>
      <c r="AE45" s="306"/>
      <c r="AF45" s="306"/>
      <c r="AG45" s="307">
        <f t="shared" si="18"/>
        <v>100</v>
      </c>
      <c r="AH45" s="194"/>
      <c r="AI45" s="69"/>
      <c r="AJ45" s="70"/>
      <c r="AK45" s="70"/>
      <c r="AL45" s="70"/>
      <c r="AM45" s="70"/>
      <c r="AN45" s="71">
        <f t="shared" si="19"/>
        <v>100</v>
      </c>
      <c r="AO45" s="68"/>
      <c r="AP45" s="69"/>
      <c r="AQ45" s="70"/>
      <c r="AR45" s="70"/>
      <c r="AS45" s="70"/>
      <c r="AT45" s="70"/>
      <c r="AU45" s="71">
        <f t="shared" si="20"/>
        <v>100</v>
      </c>
      <c r="AV45" s="68"/>
    </row>
    <row r="46" spans="1:51" s="1" customFormat="1" ht="16.05" customHeight="1" x14ac:dyDescent="0.3">
      <c r="A46" s="192" t="s">
        <v>248</v>
      </c>
      <c r="B46" s="192" t="s">
        <v>249</v>
      </c>
      <c r="C46" s="193" t="s">
        <v>384</v>
      </c>
      <c r="D46" s="192" t="s">
        <v>251</v>
      </c>
      <c r="E46" s="217"/>
      <c r="F46" s="194">
        <v>40</v>
      </c>
      <c r="G46" s="305">
        <v>65.790000000000006</v>
      </c>
      <c r="H46" s="306">
        <v>0</v>
      </c>
      <c r="I46" s="306">
        <v>0</v>
      </c>
      <c r="J46" s="306">
        <v>0</v>
      </c>
      <c r="K46" s="306">
        <v>0</v>
      </c>
      <c r="L46" s="307">
        <f t="shared" si="15"/>
        <v>34.209999999999994</v>
      </c>
      <c r="M46" s="194">
        <v>20</v>
      </c>
      <c r="N46" s="305"/>
      <c r="O46" s="306"/>
      <c r="P46" s="306"/>
      <c r="Q46" s="306"/>
      <c r="R46" s="306"/>
      <c r="S46" s="307">
        <f t="shared" si="16"/>
        <v>100</v>
      </c>
      <c r="T46" s="194"/>
      <c r="U46" s="305">
        <v>62.2</v>
      </c>
      <c r="V46" s="306" t="s">
        <v>367</v>
      </c>
      <c r="W46" s="306"/>
      <c r="X46" s="306"/>
      <c r="Y46" s="306"/>
      <c r="Z46" s="307" t="s">
        <v>367</v>
      </c>
      <c r="AA46" s="194"/>
      <c r="AB46" s="305">
        <v>67.239999999999995</v>
      </c>
      <c r="AC46" s="306">
        <v>0</v>
      </c>
      <c r="AD46" s="306">
        <v>0</v>
      </c>
      <c r="AE46" s="306">
        <v>0</v>
      </c>
      <c r="AF46" s="306">
        <v>0</v>
      </c>
      <c r="AG46" s="307">
        <f t="shared" si="18"/>
        <v>32.760000000000005</v>
      </c>
      <c r="AH46" s="194">
        <v>18</v>
      </c>
      <c r="AI46" s="69"/>
      <c r="AJ46" s="70"/>
      <c r="AK46" s="70"/>
      <c r="AL46" s="70"/>
      <c r="AM46" s="70"/>
      <c r="AN46" s="71">
        <f t="shared" si="19"/>
        <v>100</v>
      </c>
      <c r="AO46" s="68"/>
      <c r="AP46" s="69">
        <v>30.3</v>
      </c>
      <c r="AQ46" s="70">
        <v>0</v>
      </c>
      <c r="AR46" s="70">
        <v>0</v>
      </c>
      <c r="AS46" s="70">
        <v>0</v>
      </c>
      <c r="AT46" s="70">
        <v>0</v>
      </c>
      <c r="AU46" s="71">
        <f t="shared" si="20"/>
        <v>69.7</v>
      </c>
      <c r="AV46" s="68">
        <v>20</v>
      </c>
    </row>
    <row r="47" spans="1:51" s="1" customFormat="1" ht="16.05" customHeight="1" x14ac:dyDescent="0.3">
      <c r="A47" s="192" t="s">
        <v>285</v>
      </c>
      <c r="B47" s="192" t="s">
        <v>286</v>
      </c>
      <c r="C47" s="192" t="s">
        <v>287</v>
      </c>
      <c r="D47" s="192" t="s">
        <v>289</v>
      </c>
      <c r="E47" s="217"/>
      <c r="F47" s="194">
        <f t="shared" si="21"/>
        <v>0</v>
      </c>
      <c r="G47" s="305"/>
      <c r="H47" s="320"/>
      <c r="I47" s="306"/>
      <c r="J47" s="306"/>
      <c r="K47" s="306"/>
      <c r="L47" s="307">
        <f t="shared" si="15"/>
        <v>100</v>
      </c>
      <c r="M47" s="194"/>
      <c r="N47" s="305"/>
      <c r="O47" s="306"/>
      <c r="P47" s="306"/>
      <c r="Q47" s="306"/>
      <c r="R47" s="306"/>
      <c r="S47" s="307">
        <f t="shared" si="16"/>
        <v>100</v>
      </c>
      <c r="T47" s="194"/>
      <c r="U47" s="305"/>
      <c r="V47" s="306"/>
      <c r="W47" s="306"/>
      <c r="X47" s="306"/>
      <c r="Y47" s="306"/>
      <c r="Z47" s="307">
        <f t="shared" si="17"/>
        <v>100</v>
      </c>
      <c r="AA47" s="194"/>
      <c r="AB47" s="305">
        <v>67.11</v>
      </c>
      <c r="AC47" s="306" t="s">
        <v>352</v>
      </c>
      <c r="AD47" s="306"/>
      <c r="AE47" s="306"/>
      <c r="AF47" s="306"/>
      <c r="AG47" s="307" t="s">
        <v>352</v>
      </c>
      <c r="AH47" s="194"/>
      <c r="AI47" s="69"/>
      <c r="AJ47" s="70"/>
      <c r="AK47" s="70"/>
      <c r="AL47" s="70"/>
      <c r="AM47" s="70"/>
      <c r="AN47" s="71">
        <f t="shared" si="19"/>
        <v>100</v>
      </c>
      <c r="AO47" s="68"/>
      <c r="AP47" s="69"/>
      <c r="AQ47" s="70"/>
      <c r="AR47" s="70"/>
      <c r="AS47" s="70"/>
      <c r="AT47" s="70"/>
      <c r="AU47" s="71">
        <f t="shared" si="20"/>
        <v>100</v>
      </c>
      <c r="AV47" s="68"/>
    </row>
    <row r="48" spans="1:51" s="1" customFormat="1" ht="16.05" customHeight="1" x14ac:dyDescent="0.3">
      <c r="A48" s="192" t="s">
        <v>340</v>
      </c>
      <c r="B48" s="192" t="s">
        <v>265</v>
      </c>
      <c r="C48" s="193" t="s">
        <v>243</v>
      </c>
      <c r="D48" s="192" t="s">
        <v>341</v>
      </c>
      <c r="E48" s="217"/>
      <c r="F48" s="194">
        <f t="shared" si="21"/>
        <v>0</v>
      </c>
      <c r="G48" s="305"/>
      <c r="H48" s="306"/>
      <c r="I48" s="306"/>
      <c r="J48" s="306"/>
      <c r="K48" s="306"/>
      <c r="L48" s="307">
        <f t="shared" si="15"/>
        <v>100</v>
      </c>
      <c r="M48" s="199"/>
      <c r="N48" s="305"/>
      <c r="O48" s="306"/>
      <c r="P48" s="306"/>
      <c r="Q48" s="306"/>
      <c r="R48" s="306"/>
      <c r="S48" s="307">
        <f t="shared" si="16"/>
        <v>100</v>
      </c>
      <c r="T48" s="199"/>
      <c r="U48" s="305"/>
      <c r="V48" s="306"/>
      <c r="W48" s="306"/>
      <c r="X48" s="306"/>
      <c r="Y48" s="306"/>
      <c r="Z48" s="307">
        <f t="shared" si="17"/>
        <v>100</v>
      </c>
      <c r="AA48" s="199"/>
      <c r="AB48" s="305"/>
      <c r="AC48" s="306"/>
      <c r="AD48" s="306"/>
      <c r="AE48" s="306"/>
      <c r="AF48" s="306"/>
      <c r="AG48" s="307">
        <f t="shared" si="18"/>
        <v>100</v>
      </c>
      <c r="AH48" s="199"/>
      <c r="AI48" s="69"/>
      <c r="AJ48" s="70"/>
      <c r="AK48" s="70"/>
      <c r="AL48" s="70"/>
      <c r="AM48" s="70"/>
      <c r="AN48" s="71">
        <f t="shared" si="19"/>
        <v>100</v>
      </c>
      <c r="AO48" s="73"/>
      <c r="AP48" s="69"/>
      <c r="AQ48" s="70"/>
      <c r="AR48" s="70"/>
      <c r="AS48" s="70"/>
      <c r="AT48" s="70"/>
      <c r="AU48" s="71">
        <f t="shared" si="20"/>
        <v>100</v>
      </c>
      <c r="AV48" s="73"/>
    </row>
    <row r="49" spans="1:50" s="1" customFormat="1" ht="16.05" customHeight="1" x14ac:dyDescent="0.3">
      <c r="A49" s="192" t="s">
        <v>413</v>
      </c>
      <c r="B49" s="192" t="s">
        <v>253</v>
      </c>
      <c r="C49" s="192" t="s">
        <v>82</v>
      </c>
      <c r="D49" s="192" t="s">
        <v>284</v>
      </c>
      <c r="E49" s="216"/>
      <c r="F49" s="194">
        <v>37</v>
      </c>
      <c r="G49" s="305"/>
      <c r="H49" s="306"/>
      <c r="I49" s="306"/>
      <c r="J49" s="306"/>
      <c r="K49" s="306"/>
      <c r="L49" s="307">
        <f t="shared" si="15"/>
        <v>100</v>
      </c>
      <c r="M49" s="199"/>
      <c r="N49" s="305"/>
      <c r="O49" s="306"/>
      <c r="P49" s="306"/>
      <c r="Q49" s="306"/>
      <c r="R49" s="306"/>
      <c r="S49" s="307">
        <f t="shared" si="16"/>
        <v>100</v>
      </c>
      <c r="T49" s="199"/>
      <c r="U49" s="305"/>
      <c r="V49" s="306"/>
      <c r="W49" s="306"/>
      <c r="X49" s="306"/>
      <c r="Y49" s="306"/>
      <c r="Z49" s="307">
        <f t="shared" si="17"/>
        <v>100</v>
      </c>
      <c r="AA49" s="199"/>
      <c r="AB49" s="305">
        <v>67.77</v>
      </c>
      <c r="AC49" s="306">
        <v>0</v>
      </c>
      <c r="AD49" s="306">
        <v>0</v>
      </c>
      <c r="AE49" s="306">
        <v>0</v>
      </c>
      <c r="AF49" s="306">
        <v>0</v>
      </c>
      <c r="AG49" s="307">
        <f t="shared" si="18"/>
        <v>32.230000000000004</v>
      </c>
      <c r="AH49" s="199">
        <v>19</v>
      </c>
      <c r="AI49" s="69"/>
      <c r="AJ49" s="70"/>
      <c r="AK49" s="70"/>
      <c r="AL49" s="70"/>
      <c r="AM49" s="70"/>
      <c r="AN49" s="71">
        <f t="shared" si="19"/>
        <v>100</v>
      </c>
      <c r="AO49" s="73"/>
      <c r="AP49" s="69">
        <v>34</v>
      </c>
      <c r="AQ49" s="70">
        <v>0</v>
      </c>
      <c r="AR49" s="70">
        <v>0</v>
      </c>
      <c r="AS49" s="70">
        <v>0</v>
      </c>
      <c r="AT49" s="70">
        <v>0</v>
      </c>
      <c r="AU49" s="71">
        <f>100-AP49+(AQ49+AR49+AS49+AT49)</f>
        <v>66</v>
      </c>
      <c r="AV49" s="73">
        <v>18</v>
      </c>
    </row>
    <row r="50" spans="1:50" s="1" customFormat="1" ht="16.05" customHeight="1" x14ac:dyDescent="0.3">
      <c r="A50" s="192" t="s">
        <v>65</v>
      </c>
      <c r="B50" s="192" t="s">
        <v>66</v>
      </c>
      <c r="C50" s="193" t="s">
        <v>96</v>
      </c>
      <c r="D50" s="192" t="s">
        <v>68</v>
      </c>
      <c r="E50" s="216"/>
      <c r="F50" s="194">
        <v>17</v>
      </c>
      <c r="G50" s="305"/>
      <c r="H50" s="306"/>
      <c r="I50" s="306"/>
      <c r="J50" s="306"/>
      <c r="K50" s="306"/>
      <c r="L50" s="307">
        <f t="shared" si="15"/>
        <v>100</v>
      </c>
      <c r="M50" s="199"/>
      <c r="N50" s="305"/>
      <c r="O50" s="306"/>
      <c r="P50" s="306"/>
      <c r="Q50" s="306"/>
      <c r="R50" s="306"/>
      <c r="S50" s="307">
        <f t="shared" si="16"/>
        <v>100</v>
      </c>
      <c r="T50" s="199"/>
      <c r="U50" s="305"/>
      <c r="V50" s="306"/>
      <c r="W50" s="306"/>
      <c r="X50" s="306"/>
      <c r="Y50" s="306"/>
      <c r="Z50" s="307">
        <f t="shared" si="17"/>
        <v>100</v>
      </c>
      <c r="AA50" s="199"/>
      <c r="AB50" s="305">
        <v>70.400000000000006</v>
      </c>
      <c r="AC50" s="306">
        <v>0</v>
      </c>
      <c r="AD50" s="306">
        <v>0</v>
      </c>
      <c r="AE50" s="306">
        <v>8</v>
      </c>
      <c r="AF50" s="306">
        <v>0</v>
      </c>
      <c r="AG50" s="307">
        <f t="shared" si="18"/>
        <v>37.599999999999994</v>
      </c>
      <c r="AH50" s="199">
        <v>17</v>
      </c>
      <c r="AI50" s="69"/>
      <c r="AJ50" s="70"/>
      <c r="AK50" s="70"/>
      <c r="AL50" s="70"/>
      <c r="AM50" s="70"/>
      <c r="AN50" s="71">
        <f t="shared" si="19"/>
        <v>100</v>
      </c>
      <c r="AO50" s="73"/>
      <c r="AP50" s="69"/>
      <c r="AQ50" s="70"/>
      <c r="AR50" s="70"/>
      <c r="AS50" s="70"/>
      <c r="AT50" s="70"/>
      <c r="AU50" s="71">
        <f t="shared" si="20"/>
        <v>100</v>
      </c>
      <c r="AV50" s="73"/>
    </row>
    <row r="51" spans="1:50" s="1" customFormat="1" ht="16.05" customHeight="1" x14ac:dyDescent="0.3">
      <c r="A51" s="192" t="s">
        <v>65</v>
      </c>
      <c r="B51" s="192" t="s">
        <v>66</v>
      </c>
      <c r="C51" s="193" t="s">
        <v>96</v>
      </c>
      <c r="D51" s="192" t="s">
        <v>148</v>
      </c>
      <c r="E51" s="216"/>
      <c r="F51" s="199">
        <f t="shared" si="21"/>
        <v>0</v>
      </c>
      <c r="G51" s="305"/>
      <c r="H51" s="306"/>
      <c r="I51" s="306"/>
      <c r="J51" s="306"/>
      <c r="K51" s="306"/>
      <c r="L51" s="307">
        <f t="shared" si="15"/>
        <v>100</v>
      </c>
      <c r="M51" s="199"/>
      <c r="N51" s="305"/>
      <c r="O51" s="306"/>
      <c r="P51" s="306"/>
      <c r="Q51" s="306"/>
      <c r="R51" s="306"/>
      <c r="S51" s="307">
        <f t="shared" si="16"/>
        <v>100</v>
      </c>
      <c r="T51" s="199"/>
      <c r="U51" s="305"/>
      <c r="V51" s="306"/>
      <c r="W51" s="306"/>
      <c r="X51" s="306"/>
      <c r="Y51" s="306"/>
      <c r="Z51" s="307">
        <f t="shared" si="17"/>
        <v>100</v>
      </c>
      <c r="AA51" s="199"/>
      <c r="AB51" s="305">
        <v>62.77</v>
      </c>
      <c r="AC51" s="306">
        <v>0</v>
      </c>
      <c r="AD51" s="306">
        <v>4</v>
      </c>
      <c r="AE51" s="306" t="s">
        <v>415</v>
      </c>
      <c r="AF51" s="306"/>
      <c r="AG51" s="307" t="s">
        <v>415</v>
      </c>
      <c r="AH51" s="199"/>
      <c r="AI51" s="69"/>
      <c r="AJ51" s="70"/>
      <c r="AK51" s="70"/>
      <c r="AL51" s="70"/>
      <c r="AM51" s="70"/>
      <c r="AN51" s="71">
        <f t="shared" si="19"/>
        <v>100</v>
      </c>
      <c r="AO51" s="73"/>
      <c r="AP51" s="69"/>
      <c r="AQ51" s="70"/>
      <c r="AR51" s="70"/>
      <c r="AS51" s="70"/>
      <c r="AT51" s="70"/>
      <c r="AU51" s="71">
        <f t="shared" si="20"/>
        <v>100</v>
      </c>
      <c r="AV51" s="73"/>
    </row>
    <row r="52" spans="1:50" s="1" customFormat="1" ht="16.05" customHeight="1" x14ac:dyDescent="0.3">
      <c r="A52" s="192" t="s">
        <v>223</v>
      </c>
      <c r="B52" s="192" t="s">
        <v>71</v>
      </c>
      <c r="C52" s="193" t="s">
        <v>224</v>
      </c>
      <c r="D52" s="192" t="s">
        <v>72</v>
      </c>
      <c r="E52" s="216"/>
      <c r="F52" s="199">
        <f t="shared" si="21"/>
        <v>0</v>
      </c>
      <c r="G52" s="305"/>
      <c r="H52" s="306"/>
      <c r="I52" s="306"/>
      <c r="J52" s="306"/>
      <c r="K52" s="306"/>
      <c r="L52" s="307">
        <f t="shared" si="15"/>
        <v>100</v>
      </c>
      <c r="M52" s="199"/>
      <c r="N52" s="305"/>
      <c r="O52" s="306"/>
      <c r="P52" s="306"/>
      <c r="Q52" s="306"/>
      <c r="R52" s="306"/>
      <c r="S52" s="307">
        <f t="shared" si="16"/>
        <v>100</v>
      </c>
      <c r="T52" s="199"/>
      <c r="U52" s="305"/>
      <c r="V52" s="306"/>
      <c r="W52" s="306"/>
      <c r="X52" s="306"/>
      <c r="Y52" s="306"/>
      <c r="Z52" s="307">
        <f t="shared" si="17"/>
        <v>100</v>
      </c>
      <c r="AA52" s="199"/>
      <c r="AB52" s="305">
        <v>65.790000000000006</v>
      </c>
      <c r="AC52" s="306" t="s">
        <v>367</v>
      </c>
      <c r="AD52" s="306"/>
      <c r="AE52" s="306"/>
      <c r="AF52" s="306"/>
      <c r="AG52" s="307" t="s">
        <v>367</v>
      </c>
      <c r="AH52" s="199"/>
      <c r="AI52" s="69"/>
      <c r="AJ52" s="70"/>
      <c r="AK52" s="70"/>
      <c r="AL52" s="70"/>
      <c r="AM52" s="70"/>
      <c r="AN52" s="71">
        <f t="shared" si="19"/>
        <v>100</v>
      </c>
      <c r="AO52" s="73"/>
      <c r="AP52" s="69"/>
      <c r="AQ52" s="70"/>
      <c r="AR52" s="70"/>
      <c r="AS52" s="70"/>
      <c r="AT52" s="70"/>
      <c r="AU52" s="71">
        <f t="shared" si="20"/>
        <v>100</v>
      </c>
      <c r="AV52" s="73"/>
    </row>
    <row r="53" spans="1:50" s="1" customFormat="1" ht="16.05" customHeight="1" x14ac:dyDescent="0.3">
      <c r="A53" s="192" t="s">
        <v>248</v>
      </c>
      <c r="B53" s="192" t="s">
        <v>249</v>
      </c>
      <c r="C53" s="192" t="s">
        <v>384</v>
      </c>
      <c r="D53" s="192" t="s">
        <v>382</v>
      </c>
      <c r="E53" s="217"/>
      <c r="F53" s="199">
        <v>17</v>
      </c>
      <c r="G53" s="305"/>
      <c r="H53" s="306"/>
      <c r="I53" s="306"/>
      <c r="J53" s="306"/>
      <c r="K53" s="306"/>
      <c r="L53" s="307">
        <f t="shared" si="15"/>
        <v>100</v>
      </c>
      <c r="M53" s="199"/>
      <c r="N53" s="305"/>
      <c r="O53" s="306"/>
      <c r="P53" s="306"/>
      <c r="Q53" s="306"/>
      <c r="R53" s="306"/>
      <c r="S53" s="307">
        <f t="shared" si="16"/>
        <v>100</v>
      </c>
      <c r="T53" s="199"/>
      <c r="U53" s="305"/>
      <c r="V53" s="306"/>
      <c r="W53" s="306"/>
      <c r="X53" s="306"/>
      <c r="Y53" s="306"/>
      <c r="Z53" s="307">
        <f t="shared" si="17"/>
        <v>100</v>
      </c>
      <c r="AA53" s="199"/>
      <c r="AB53" s="305">
        <v>63.29</v>
      </c>
      <c r="AC53" s="306">
        <v>20</v>
      </c>
      <c r="AD53" s="306">
        <v>40.799999999999997</v>
      </c>
      <c r="AE53" s="306">
        <v>0</v>
      </c>
      <c r="AF53" s="306">
        <v>0</v>
      </c>
      <c r="AG53" s="307">
        <f t="shared" si="18"/>
        <v>97.509999999999991</v>
      </c>
      <c r="AH53" s="199" t="s">
        <v>411</v>
      </c>
      <c r="AI53" s="69"/>
      <c r="AJ53" s="70"/>
      <c r="AK53" s="70"/>
      <c r="AL53" s="70"/>
      <c r="AM53" s="70"/>
      <c r="AN53" s="71">
        <f t="shared" si="19"/>
        <v>100</v>
      </c>
      <c r="AO53" s="73"/>
      <c r="AP53" s="69">
        <v>34.5</v>
      </c>
      <c r="AQ53" s="70">
        <v>0</v>
      </c>
      <c r="AR53" s="70">
        <v>10</v>
      </c>
      <c r="AS53" s="70">
        <v>0</v>
      </c>
      <c r="AT53" s="70">
        <v>0</v>
      </c>
      <c r="AU53" s="71">
        <f t="shared" si="20"/>
        <v>75.5</v>
      </c>
      <c r="AV53" s="73">
        <v>17</v>
      </c>
      <c r="AX53" s="1" t="s">
        <v>431</v>
      </c>
    </row>
    <row r="54" spans="1:50" s="1" customFormat="1" ht="16.05" customHeight="1" x14ac:dyDescent="0.3">
      <c r="A54" s="192" t="s">
        <v>278</v>
      </c>
      <c r="B54" s="192" t="s">
        <v>242</v>
      </c>
      <c r="C54" s="193" t="s">
        <v>243</v>
      </c>
      <c r="D54" s="193" t="s">
        <v>426</v>
      </c>
      <c r="E54" s="216"/>
      <c r="F54" s="199">
        <f t="shared" si="21"/>
        <v>16</v>
      </c>
      <c r="G54" s="305"/>
      <c r="H54" s="306"/>
      <c r="I54" s="306"/>
      <c r="J54" s="306"/>
      <c r="K54" s="306"/>
      <c r="L54" s="307">
        <f t="shared" si="15"/>
        <v>100</v>
      </c>
      <c r="M54" s="199"/>
      <c r="N54" s="305"/>
      <c r="O54" s="306"/>
      <c r="P54" s="306"/>
      <c r="Q54" s="306"/>
      <c r="R54" s="306"/>
      <c r="S54" s="307">
        <f t="shared" si="16"/>
        <v>100</v>
      </c>
      <c r="T54" s="199"/>
      <c r="U54" s="305"/>
      <c r="V54" s="306"/>
      <c r="W54" s="306"/>
      <c r="X54" s="306"/>
      <c r="Y54" s="306"/>
      <c r="Z54" s="307">
        <f t="shared" si="17"/>
        <v>100</v>
      </c>
      <c r="AA54" s="199"/>
      <c r="AB54" s="346"/>
      <c r="AC54" s="2"/>
      <c r="AD54" s="2"/>
      <c r="AE54" s="2"/>
      <c r="AF54" s="2"/>
      <c r="AG54" s="307">
        <f t="shared" si="18"/>
        <v>100</v>
      </c>
      <c r="AH54" s="199"/>
      <c r="AI54" s="69"/>
      <c r="AJ54" s="70"/>
      <c r="AK54" s="70"/>
      <c r="AL54" s="70"/>
      <c r="AM54" s="70"/>
      <c r="AN54" s="71">
        <f t="shared" si="19"/>
        <v>100</v>
      </c>
      <c r="AO54" s="73"/>
      <c r="AP54" s="305">
        <v>32.4</v>
      </c>
      <c r="AQ54" s="306">
        <v>20</v>
      </c>
      <c r="AR54" s="306">
        <v>0</v>
      </c>
      <c r="AS54" s="306">
        <v>0</v>
      </c>
      <c r="AT54" s="306">
        <v>0</v>
      </c>
      <c r="AU54" s="307">
        <f>100-AP54+(AQ54+AR54+AS54+AT54)</f>
        <v>87.6</v>
      </c>
      <c r="AV54" s="73">
        <v>16</v>
      </c>
      <c r="AX54" s="1" t="s">
        <v>431</v>
      </c>
    </row>
    <row r="55" spans="1:50" s="1" customFormat="1" ht="16.05" customHeight="1" thickBot="1" x14ac:dyDescent="0.35">
      <c r="A55" s="192" t="s">
        <v>157</v>
      </c>
      <c r="B55" s="192" t="s">
        <v>417</v>
      </c>
      <c r="C55" s="192" t="s">
        <v>82</v>
      </c>
      <c r="D55" s="192" t="s">
        <v>418</v>
      </c>
      <c r="E55" s="217"/>
      <c r="F55" s="202">
        <f t="shared" si="21"/>
        <v>35</v>
      </c>
      <c r="G55" s="305"/>
      <c r="H55" s="306"/>
      <c r="I55" s="306"/>
      <c r="J55" s="306"/>
      <c r="K55" s="306"/>
      <c r="L55" s="307">
        <f t="shared" si="15"/>
        <v>100</v>
      </c>
      <c r="M55" s="202"/>
      <c r="N55" s="305"/>
      <c r="O55" s="306"/>
      <c r="P55" s="306"/>
      <c r="Q55" s="306"/>
      <c r="R55" s="306"/>
      <c r="S55" s="307">
        <f t="shared" si="16"/>
        <v>100</v>
      </c>
      <c r="T55" s="202"/>
      <c r="U55" s="305"/>
      <c r="V55" s="306"/>
      <c r="W55" s="306"/>
      <c r="X55" s="306"/>
      <c r="Y55" s="306"/>
      <c r="Z55" s="307">
        <f t="shared" si="17"/>
        <v>100</v>
      </c>
      <c r="AA55" s="202"/>
      <c r="AB55" s="69">
        <v>66.58</v>
      </c>
      <c r="AC55" s="70">
        <v>20</v>
      </c>
      <c r="AD55" s="70">
        <v>6.4</v>
      </c>
      <c r="AE55" s="70">
        <v>8</v>
      </c>
      <c r="AF55" s="70">
        <v>0</v>
      </c>
      <c r="AG55" s="71">
        <v>67.819999999999993</v>
      </c>
      <c r="AH55" s="74">
        <v>16</v>
      </c>
      <c r="AI55" s="69"/>
      <c r="AJ55" s="70"/>
      <c r="AK55" s="70"/>
      <c r="AL55" s="70"/>
      <c r="AM55" s="70"/>
      <c r="AN55" s="71">
        <f t="shared" si="19"/>
        <v>100</v>
      </c>
      <c r="AO55" s="74"/>
      <c r="AP55" s="69">
        <v>32.1</v>
      </c>
      <c r="AQ55" s="70">
        <v>0</v>
      </c>
      <c r="AR55" s="70">
        <v>0</v>
      </c>
      <c r="AS55" s="70">
        <v>0</v>
      </c>
      <c r="AT55" s="70">
        <v>0</v>
      </c>
      <c r="AU55" s="71">
        <f t="shared" si="20"/>
        <v>67.900000000000006</v>
      </c>
      <c r="AV55" s="74">
        <v>19</v>
      </c>
    </row>
    <row r="56" spans="1:50" x14ac:dyDescent="0.3">
      <c r="A56" s="206"/>
      <c r="B56" s="206"/>
      <c r="C56" s="206"/>
      <c r="D56" s="206"/>
      <c r="E56" s="206"/>
      <c r="F56" s="205"/>
      <c r="G56" s="312"/>
      <c r="H56" s="312"/>
      <c r="I56" s="312"/>
      <c r="J56" s="312"/>
      <c r="K56" s="312"/>
      <c r="L56" s="312"/>
      <c r="M56" s="205"/>
      <c r="N56" s="312"/>
      <c r="O56" s="312"/>
      <c r="P56" s="312"/>
      <c r="Q56" s="312"/>
      <c r="R56" s="312"/>
      <c r="S56" s="312"/>
      <c r="T56" s="205"/>
      <c r="U56" s="312"/>
      <c r="V56" s="312"/>
      <c r="W56" s="312"/>
      <c r="X56" s="312"/>
      <c r="Y56" s="312"/>
      <c r="Z56" s="312"/>
      <c r="AA56" s="205"/>
      <c r="AB56" s="312"/>
      <c r="AC56" s="312"/>
      <c r="AD56" s="312"/>
      <c r="AE56" s="312"/>
      <c r="AF56" s="312"/>
      <c r="AG56" s="312"/>
      <c r="AH56" s="205"/>
      <c r="AI56" s="35"/>
      <c r="AJ56" s="35"/>
      <c r="AK56" s="35"/>
      <c r="AL56" s="35"/>
      <c r="AM56" s="35"/>
      <c r="AN56" s="35"/>
      <c r="AO56" s="35"/>
      <c r="AP56" s="35"/>
      <c r="AQ56" s="35"/>
      <c r="AR56" s="35"/>
      <c r="AS56" s="35"/>
      <c r="AT56" s="35"/>
      <c r="AU56" s="35"/>
      <c r="AV56" s="35"/>
    </row>
    <row r="57" spans="1:50" ht="16.2" thickBot="1" x14ac:dyDescent="0.35">
      <c r="A57" s="203"/>
      <c r="B57" s="203"/>
      <c r="C57" s="203"/>
      <c r="D57" s="203"/>
      <c r="E57" s="203"/>
      <c r="F57" s="218"/>
      <c r="G57" s="312"/>
      <c r="H57" s="312"/>
      <c r="I57" s="312"/>
      <c r="J57" s="312"/>
      <c r="K57" s="312"/>
      <c r="L57" s="312"/>
      <c r="M57" s="205"/>
      <c r="N57" s="312"/>
      <c r="O57" s="312"/>
      <c r="P57" s="312"/>
      <c r="Q57" s="312"/>
      <c r="R57" s="312"/>
      <c r="S57" s="312"/>
      <c r="T57" s="205"/>
      <c r="U57" s="312"/>
      <c r="V57" s="312"/>
      <c r="W57" s="312"/>
      <c r="X57" s="312"/>
      <c r="Y57" s="312"/>
      <c r="Z57" s="312"/>
      <c r="AA57" s="205"/>
      <c r="AB57" s="312"/>
      <c r="AC57" s="312"/>
      <c r="AD57" s="312"/>
      <c r="AE57" s="312"/>
      <c r="AF57" s="312"/>
      <c r="AG57" s="312"/>
      <c r="AH57" s="205"/>
      <c r="AI57" s="35"/>
      <c r="AJ57" s="35"/>
      <c r="AK57" s="35"/>
      <c r="AL57" s="35"/>
      <c r="AM57" s="35"/>
      <c r="AN57" s="35"/>
      <c r="AO57" s="35"/>
      <c r="AP57" s="35"/>
      <c r="AQ57" s="35"/>
      <c r="AR57" s="35"/>
      <c r="AS57" s="35"/>
      <c r="AT57" s="35"/>
      <c r="AU57" s="35"/>
      <c r="AV57" s="35"/>
    </row>
    <row r="58" spans="1:50" ht="46.8" x14ac:dyDescent="0.3">
      <c r="A58" s="352" t="s">
        <v>35</v>
      </c>
      <c r="B58" s="353"/>
      <c r="C58" s="353"/>
      <c r="D58" s="353"/>
      <c r="E58" s="358"/>
      <c r="F58" s="207" t="s">
        <v>4</v>
      </c>
      <c r="G58" s="313" t="s">
        <v>28</v>
      </c>
      <c r="H58" s="314" t="s">
        <v>29</v>
      </c>
      <c r="I58" s="314" t="s">
        <v>30</v>
      </c>
      <c r="J58" s="314" t="s">
        <v>31</v>
      </c>
      <c r="K58" s="315" t="s">
        <v>32</v>
      </c>
      <c r="L58" s="316" t="s">
        <v>33</v>
      </c>
      <c r="M58" s="210" t="s">
        <v>9</v>
      </c>
      <c r="N58" s="313" t="s">
        <v>28</v>
      </c>
      <c r="O58" s="314" t="s">
        <v>29</v>
      </c>
      <c r="P58" s="314" t="s">
        <v>30</v>
      </c>
      <c r="Q58" s="314" t="s">
        <v>31</v>
      </c>
      <c r="R58" s="315" t="s">
        <v>32</v>
      </c>
      <c r="S58" s="316" t="s">
        <v>33</v>
      </c>
      <c r="T58" s="210" t="s">
        <v>9</v>
      </c>
      <c r="U58" s="313" t="s">
        <v>28</v>
      </c>
      <c r="V58" s="314" t="s">
        <v>29</v>
      </c>
      <c r="W58" s="314" t="s">
        <v>30</v>
      </c>
      <c r="X58" s="314" t="s">
        <v>31</v>
      </c>
      <c r="Y58" s="315" t="s">
        <v>32</v>
      </c>
      <c r="Z58" s="316" t="s">
        <v>33</v>
      </c>
      <c r="AA58" s="210" t="s">
        <v>9</v>
      </c>
      <c r="AB58" s="313" t="s">
        <v>28</v>
      </c>
      <c r="AC58" s="314" t="s">
        <v>29</v>
      </c>
      <c r="AD58" s="314" t="s">
        <v>30</v>
      </c>
      <c r="AE58" s="314" t="s">
        <v>31</v>
      </c>
      <c r="AF58" s="315" t="s">
        <v>32</v>
      </c>
      <c r="AG58" s="315" t="s">
        <v>33</v>
      </c>
      <c r="AH58" s="210" t="s">
        <v>9</v>
      </c>
      <c r="AI58" s="32" t="s">
        <v>28</v>
      </c>
      <c r="AJ58" s="31" t="s">
        <v>29</v>
      </c>
      <c r="AK58" s="31" t="s">
        <v>30</v>
      </c>
      <c r="AL58" s="31" t="s">
        <v>31</v>
      </c>
      <c r="AM58" s="48" t="s">
        <v>32</v>
      </c>
      <c r="AN58" s="48" t="s">
        <v>33</v>
      </c>
      <c r="AO58" s="10" t="s">
        <v>9</v>
      </c>
      <c r="AP58" s="32" t="s">
        <v>28</v>
      </c>
      <c r="AQ58" s="31" t="s">
        <v>29</v>
      </c>
      <c r="AR58" s="31" t="s">
        <v>30</v>
      </c>
      <c r="AS58" s="31" t="s">
        <v>31</v>
      </c>
      <c r="AT58" s="48" t="s">
        <v>32</v>
      </c>
      <c r="AU58" s="48" t="s">
        <v>33</v>
      </c>
      <c r="AV58" s="10" t="s">
        <v>9</v>
      </c>
    </row>
    <row r="59" spans="1:50" x14ac:dyDescent="0.3">
      <c r="A59" s="211" t="s">
        <v>11</v>
      </c>
      <c r="B59" s="211" t="s">
        <v>12</v>
      </c>
      <c r="C59" s="212" t="s">
        <v>13</v>
      </c>
      <c r="D59" s="211" t="s">
        <v>14</v>
      </c>
      <c r="E59" s="213" t="s">
        <v>56</v>
      </c>
      <c r="F59" s="219"/>
      <c r="G59" s="317"/>
      <c r="H59" s="318"/>
      <c r="I59" s="318"/>
      <c r="J59" s="318"/>
      <c r="K59" s="318"/>
      <c r="L59" s="319"/>
      <c r="M59" s="215"/>
      <c r="N59" s="317"/>
      <c r="O59" s="318"/>
      <c r="P59" s="318"/>
      <c r="Q59" s="318"/>
      <c r="R59" s="318"/>
      <c r="S59" s="319"/>
      <c r="T59" s="215"/>
      <c r="U59" s="317"/>
      <c r="V59" s="318"/>
      <c r="W59" s="318"/>
      <c r="X59" s="318"/>
      <c r="Y59" s="318"/>
      <c r="Z59" s="319"/>
      <c r="AA59" s="215"/>
      <c r="AB59" s="317"/>
      <c r="AC59" s="318"/>
      <c r="AD59" s="318"/>
      <c r="AE59" s="318"/>
      <c r="AF59" s="318"/>
      <c r="AG59" s="318"/>
      <c r="AH59" s="215"/>
      <c r="AI59" s="45"/>
      <c r="AJ59" s="46"/>
      <c r="AK59" s="46"/>
      <c r="AL59" s="46"/>
      <c r="AM59" s="46"/>
      <c r="AN59" s="46"/>
      <c r="AO59" s="8"/>
      <c r="AP59" s="45"/>
      <c r="AQ59" s="46"/>
      <c r="AR59" s="46"/>
      <c r="AS59" s="46"/>
      <c r="AT59" s="46"/>
      <c r="AU59" s="46"/>
      <c r="AV59" s="8"/>
    </row>
    <row r="60" spans="1:50" s="1" customFormat="1" ht="14.4" thickBot="1" x14ac:dyDescent="0.35">
      <c r="A60" s="192"/>
      <c r="B60" s="192"/>
      <c r="C60" s="193"/>
      <c r="D60" s="192"/>
      <c r="E60" s="193"/>
      <c r="F60" s="202">
        <f>M60+T60+AA60+AH60+AO60+AV60</f>
        <v>0</v>
      </c>
      <c r="G60" s="305"/>
      <c r="H60" s="306"/>
      <c r="I60" s="306"/>
      <c r="J60" s="306"/>
      <c r="K60" s="306"/>
      <c r="L60" s="307">
        <f>100-G60+(H60+I60+J60+K60)</f>
        <v>100</v>
      </c>
      <c r="M60" s="202"/>
      <c r="N60" s="305"/>
      <c r="O60" s="306"/>
      <c r="P60" s="306"/>
      <c r="Q60" s="306"/>
      <c r="R60" s="306"/>
      <c r="S60" s="307">
        <f>100-N60+(O60+P60+Q60+R60)</f>
        <v>100</v>
      </c>
      <c r="T60" s="202"/>
      <c r="U60" s="305"/>
      <c r="V60" s="306"/>
      <c r="W60" s="306"/>
      <c r="X60" s="306"/>
      <c r="Y60" s="306"/>
      <c r="Z60" s="307"/>
      <c r="AA60" s="202"/>
      <c r="AB60" s="305"/>
      <c r="AC60" s="306"/>
      <c r="AD60" s="306"/>
      <c r="AE60" s="306"/>
      <c r="AF60" s="306"/>
      <c r="AG60" s="307">
        <f>100-AB60+(AC60+AD60+AE60+AF60)</f>
        <v>100</v>
      </c>
      <c r="AH60" s="202"/>
      <c r="AI60" s="69"/>
      <c r="AJ60" s="70"/>
      <c r="AK60" s="70"/>
      <c r="AL60" s="70"/>
      <c r="AM60" s="70"/>
      <c r="AN60" s="71">
        <f>100-AI60+(AJ60+AK60+AL60+AM60)</f>
        <v>100</v>
      </c>
      <c r="AO60" s="74"/>
      <c r="AP60" s="69"/>
      <c r="AQ60" s="70"/>
      <c r="AR60" s="70"/>
      <c r="AS60" s="70"/>
      <c r="AT60" s="70"/>
      <c r="AU60" s="71">
        <f>100-AP60+(AQ60+AR60+AS60+AT60)</f>
        <v>100</v>
      </c>
      <c r="AV60" s="74"/>
    </row>
    <row r="61" spans="1:50" x14ac:dyDescent="0.3">
      <c r="F61" s="30"/>
    </row>
    <row r="62" spans="1:50" x14ac:dyDescent="0.3">
      <c r="F62" s="30"/>
    </row>
    <row r="63" spans="1:50" x14ac:dyDescent="0.3">
      <c r="F63" s="30"/>
    </row>
    <row r="64" spans="1:50" x14ac:dyDescent="0.3">
      <c r="F64" s="30"/>
    </row>
    <row r="65" spans="6:6" x14ac:dyDescent="0.3">
      <c r="F65" s="30"/>
    </row>
    <row r="66" spans="6:6" x14ac:dyDescent="0.3">
      <c r="F66" s="30"/>
    </row>
    <row r="67" spans="6:6" x14ac:dyDescent="0.3">
      <c r="F67" s="30"/>
    </row>
    <row r="68" spans="6:6" x14ac:dyDescent="0.3">
      <c r="F68" s="30"/>
    </row>
    <row r="69" spans="6:6" x14ac:dyDescent="0.3">
      <c r="F69" s="30"/>
    </row>
    <row r="72" spans="6:6" x14ac:dyDescent="0.3">
      <c r="F72" s="50"/>
    </row>
    <row r="73" spans="6:6" x14ac:dyDescent="0.3">
      <c r="F73" s="30"/>
    </row>
    <row r="74" spans="6:6" x14ac:dyDescent="0.3">
      <c r="F74" s="30"/>
    </row>
    <row r="75" spans="6:6" x14ac:dyDescent="0.3">
      <c r="F75" s="30"/>
    </row>
    <row r="76" spans="6:6" x14ac:dyDescent="0.3">
      <c r="F76" s="30"/>
    </row>
    <row r="77" spans="6:6" x14ac:dyDescent="0.3">
      <c r="F77" s="30"/>
    </row>
    <row r="78" spans="6:6" x14ac:dyDescent="0.3">
      <c r="F78" s="30"/>
    </row>
    <row r="79" spans="6:6" x14ac:dyDescent="0.3">
      <c r="F79" s="30"/>
    </row>
    <row r="82" spans="6:6" x14ac:dyDescent="0.3">
      <c r="F82" s="50"/>
    </row>
    <row r="83" spans="6:6" x14ac:dyDescent="0.3">
      <c r="F83" s="30"/>
    </row>
    <row r="84" spans="6:6" x14ac:dyDescent="0.3">
      <c r="F84" s="30"/>
    </row>
    <row r="85" spans="6:6" x14ac:dyDescent="0.3">
      <c r="F85" s="30"/>
    </row>
    <row r="86" spans="6:6" x14ac:dyDescent="0.3">
      <c r="F86" s="30"/>
    </row>
  </sheetData>
  <protectedRanges>
    <protectedRange algorithmName="SHA-512" hashValue="Bl55MZj0cAqUqTsmKqKQ8GjYk3z4r6sHC6GjzmBjr6bDBl+Gt4qfajFFbigrPAXyjSmBZ+XipVR00qWHQUUL2w==" saltValue="vFo3gsO1ur+Yqg/JT+qeQg==" spinCount="100000" sqref="D47:E47 A41:F43 E18 A19:E22 E16 D15:E15 A17:E17 E11:E12 A13:E14 E8:F8 A10:E10 A1:F7 H1:XFD7 O9:O22 P8:XFD22 E9 F9:F22 E44:F44 G47 G48:H54 E23:F24 I23:XFD24 G1:G24 H9:H24 I8:N22 A40:XFD40 A36:D36 A49:D50 A55:H1048576 AX53 AB55:AU1048576 F47:F54 AB47:AU53 E25:XFD39 E48:E54 I47:AA1048576 AG54:AU54 G41:XFD46 A45:F46 AV47:AW1048576 AZ47:XFD1048576 AX47:AY52 AX54:AY1048576" name="Range1"/>
    <protectedRange algorithmName="SHA-512" hashValue="Apnk9LEbYxRpSZcjU97H6doUg/5csDURqMcDtbiOpYdX3f6l5Yvzsxaqv13NMtippi1Z0/Pw9Etvtktb0idoXQ==" saltValue="0XBid9/n7HrDOp1hu6OxVA==" spinCount="100000" sqref="A8:D8" name="Range1_1"/>
    <protectedRange algorithmName="SHA-512" hashValue="gd6M1j8R2Vcbfm85n99c1D0xjmQvjBlg34UZhxeJx1NLSFqB74OeW1e3isf5ACnAc8NEYyF7OwgEUMDCcurwNA==" saltValue="t3zYNUJUDTdmjGFelNhf8w==" spinCount="100000" sqref="A9:D9" name="Range1_2"/>
    <protectedRange algorithmName="SHA-512" hashValue="Bl55MZj0cAqUqTsmKqKQ8GjYk3z4r6sHC6GjzmBjr6bDBl+Gt4qfajFFbigrPAXyjSmBZ+XipVR00qWHQUUL2w==" saltValue="vFo3gsO1ur+Yqg/JT+qeQg==" spinCount="100000" sqref="A11:D11 A51:D51" name="Range1_12"/>
    <protectedRange algorithmName="SHA-512" hashValue="gd6M1j8R2Vcbfm85n99c1D0xjmQvjBlg34UZhxeJx1NLSFqB74OeW1e3isf5ACnAc8NEYyF7OwgEUMDCcurwNA==" saltValue="t3zYNUJUDTdmjGFelNhf8w==" spinCount="100000" sqref="A12:D12" name="Range1_3"/>
    <protectedRange algorithmName="SHA-512" hashValue="gd6M1j8R2Vcbfm85n99c1D0xjmQvjBlg34UZhxeJx1NLSFqB74OeW1e3isf5ACnAc8NEYyF7OwgEUMDCcurwNA==" saltValue="t3zYNUJUDTdmjGFelNhf8w==" spinCount="100000" sqref="A44:D44" name="Range1_4"/>
    <protectedRange algorithmName="SHA-512" hashValue="Bl55MZj0cAqUqTsmKqKQ8GjYk3z4r6sHC6GjzmBjr6bDBl+Gt4qfajFFbigrPAXyjSmBZ+XipVR00qWHQUUL2w==" saltValue="vFo3gsO1ur+Yqg/JT+qeQg==" spinCount="100000" sqref="A15:C15" name="Range1_21"/>
    <protectedRange algorithmName="SHA-512" hashValue="gd6M1j8R2Vcbfm85n99c1D0xjmQvjBlg34UZhxeJx1NLSFqB74OeW1e3isf5ACnAc8NEYyF7OwgEUMDCcurwNA==" saltValue="t3zYNUJUDTdmjGFelNhf8w==" spinCount="100000" sqref="A16:D16" name="Range1_5"/>
    <protectedRange algorithmName="SHA-512" hashValue="gd6M1j8R2Vcbfm85n99c1D0xjmQvjBlg34UZhxeJx1NLSFqB74OeW1e3isf5ACnAc8NEYyF7OwgEUMDCcurwNA==" saltValue="t3zYNUJUDTdmjGFelNhf8w==" spinCount="100000" sqref="A18:D18 A52:D52" name="Range1_6"/>
    <protectedRange algorithmName="SHA-512" hashValue="gd6M1j8R2Vcbfm85n99c1D0xjmQvjBlg34UZhxeJx1NLSFqB74OeW1e3isf5ACnAc8NEYyF7OwgEUMDCcurwNA==" saltValue="t3zYNUJUDTdmjGFelNhf8w==" spinCount="100000" sqref="A23:D23" name="Range1_7"/>
    <protectedRange algorithmName="SHA-512" hashValue="gd6M1j8R2Vcbfm85n99c1D0xjmQvjBlg34UZhxeJx1NLSFqB74OeW1e3isf5ACnAc8NEYyF7OwgEUMDCcurwNA==" saltValue="t3zYNUJUDTdmjGFelNhf8w==" spinCount="100000" sqref="A27:D27" name="Range1_8"/>
    <protectedRange algorithmName="SHA-512" hashValue="Bl55MZj0cAqUqTsmKqKQ8GjYk3z4r6sHC6GjzmBjr6bDBl+Gt4qfajFFbigrPAXyjSmBZ+XipVR00qWHQUUL2w==" saltValue="vFo3gsO1ur+Yqg/JT+qeQg==" spinCount="100000" sqref="A28:D28 A54:D54" name="Range1_38"/>
    <protectedRange algorithmName="SHA-512" hashValue="Bl55MZj0cAqUqTsmKqKQ8GjYk3z4r6sHC6GjzmBjr6bDBl+Gt4qfajFFbigrPAXyjSmBZ+XipVR00qWHQUUL2w==" saltValue="vFo3gsO1ur+Yqg/JT+qeQg==" spinCount="100000" sqref="D29" name="Range1_40"/>
    <protectedRange algorithmName="SHA-512" hashValue="gd6M1j8R2Vcbfm85n99c1D0xjmQvjBlg34UZhxeJx1NLSFqB74OeW1e3isf5ACnAc8NEYyF7OwgEUMDCcurwNA==" saltValue="t3zYNUJUDTdmjGFelNhf8w==" spinCount="100000" sqref="A30:D30" name="Range1_9"/>
    <protectedRange algorithmName="SHA-512" hashValue="Bl55MZj0cAqUqTsmKqKQ8GjYk3z4r6sHC6GjzmBjr6bDBl+Gt4qfajFFbigrPAXyjSmBZ+XipVR00qWHQUUL2w==" saltValue="vFo3gsO1ur+Yqg/JT+qeQg==" spinCount="100000" sqref="D48" name="Range1_40_1"/>
    <protectedRange algorithmName="SHA-512" hashValue="NAZD3qgxdrlzabacLBE6e7h5ZmXY7wxINVLTXmDWPfUES+YR2V1HNj/E15OhYFiJLVmWPKJ0egYjXUfTOKONZg==" saltValue="Ncxfyc7xk9aUc4+aZopcog==" spinCount="100000" sqref="A31:D34 A53:D53 C38" name="Range1_10"/>
    <protectedRange algorithmName="SHA-512" hashValue="Bl55MZj0cAqUqTsmKqKQ8GjYk3z4r6sHC6GjzmBjr6bDBl+Gt4qfajFFbigrPAXyjSmBZ+XipVR00qWHQUUL2w==" saltValue="vFo3gsO1ur+Yqg/JT+qeQg==" spinCount="100000" sqref="D39" name="Range1_40_2"/>
    <protectedRange algorithmName="SHA-512" hashValue="Bl55MZj0cAqUqTsmKqKQ8GjYk3z4r6sHC6GjzmBjr6bDBl+Gt4qfajFFbigrPAXyjSmBZ+XipVR00qWHQUUL2w==" saltValue="vFo3gsO1ur+Yqg/JT+qeQg==" spinCount="100000" sqref="D35" name="Range1_28"/>
    <protectedRange algorithmName="SHA-512" hashValue="NAZD3qgxdrlzabacLBE6e7h5ZmXY7wxINVLTXmDWPfUES+YR2V1HNj/E15OhYFiJLVmWPKJ0egYjXUfTOKONZg==" saltValue="Ncxfyc7xk9aUc4+aZopcog==" spinCount="100000" sqref="A37:D37 A38:B38 D38" name="Range1_10_1"/>
  </protectedRanges>
  <mergeCells count="10">
    <mergeCell ref="A58:E58"/>
    <mergeCell ref="G5:M5"/>
    <mergeCell ref="N5:T5"/>
    <mergeCell ref="U5:AA5"/>
    <mergeCell ref="AB5:AH5"/>
    <mergeCell ref="A3:D3"/>
    <mergeCell ref="A6:E6"/>
    <mergeCell ref="A42:E42"/>
    <mergeCell ref="AI5:AO5"/>
    <mergeCell ref="AP5:AV5"/>
  </mergeCells>
  <pageMargins left="0.7" right="0.7" top="0.75" bottom="0.75" header="0.3" footer="0.3"/>
  <pageSetup orientation="portrait" r:id="rId1"/>
  <headerFooter>
    <oddHeader>&amp;C&amp;"arial"&amp;12&amp;KA80000 UNOFFICIAL&amp;1#_x000D_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AA172"/>
  <sheetViews>
    <sheetView topLeftCell="A106" zoomScaleNormal="100" workbookViewId="0">
      <selection activeCell="A82" sqref="A82:D82"/>
    </sheetView>
  </sheetViews>
  <sheetFormatPr defaultColWidth="11.09765625" defaultRowHeight="15.6" x14ac:dyDescent="0.3"/>
  <cols>
    <col min="1" max="1" width="15.5" customWidth="1"/>
    <col min="2" max="2" width="16" customWidth="1"/>
    <col min="3" max="3" width="27" customWidth="1"/>
    <col min="4" max="4" width="28.09765625" bestFit="1" customWidth="1"/>
    <col min="5" max="5" width="8.59765625" customWidth="1"/>
    <col min="6" max="6" width="15.09765625" style="42" bestFit="1" customWidth="1"/>
    <col min="7" max="7" width="11.59765625" style="42" bestFit="1" customWidth="1"/>
    <col min="8" max="8" width="10.59765625" style="42" bestFit="1" customWidth="1"/>
    <col min="9" max="9" width="9.296875" style="42" bestFit="1" customWidth="1"/>
    <col min="10" max="10" width="9.59765625" style="42" bestFit="1" customWidth="1"/>
    <col min="11" max="11" width="11.296875" style="42" bestFit="1" customWidth="1"/>
    <col min="12" max="12" width="11.59765625" style="42" bestFit="1" customWidth="1"/>
    <col min="13" max="13" width="9.59765625" style="42" bestFit="1" customWidth="1"/>
    <col min="14" max="14" width="9.296875" style="42" bestFit="1" customWidth="1"/>
    <col min="15" max="15" width="9.59765625" style="42" bestFit="1" customWidth="1"/>
    <col min="16" max="16" width="11.296875" style="42" bestFit="1" customWidth="1"/>
    <col min="17" max="17" width="11.59765625" style="42" bestFit="1" customWidth="1"/>
    <col min="18" max="18" width="9.59765625" style="42" bestFit="1" customWidth="1"/>
    <col min="19" max="19" width="9.296875" style="42" bestFit="1" customWidth="1"/>
    <col min="20" max="20" width="9.59765625" style="42" bestFit="1" customWidth="1"/>
    <col min="21" max="21" width="11.296875" style="42" bestFit="1" customWidth="1"/>
    <col min="22" max="22" width="11.59765625" style="42" bestFit="1" customWidth="1"/>
    <col min="23" max="23" width="9.59765625" style="42" bestFit="1" customWidth="1"/>
    <col min="24" max="24" width="9.296875" style="42" bestFit="1" customWidth="1"/>
    <col min="25" max="25" width="9.59765625" style="42" bestFit="1" customWidth="1"/>
    <col min="26" max="26" width="7.09765625" style="42" customWidth="1"/>
    <col min="27" max="27" width="0" hidden="1" customWidth="1"/>
  </cols>
  <sheetData>
    <row r="3" spans="1:26" ht="29.4" thickBot="1" x14ac:dyDescent="0.6">
      <c r="A3" s="347" t="s">
        <v>36</v>
      </c>
      <c r="B3" s="347"/>
      <c r="C3" s="347"/>
      <c r="D3" s="347"/>
      <c r="E3" s="348"/>
    </row>
    <row r="4" spans="1:26" ht="24" thickBot="1" x14ac:dyDescent="0.35">
      <c r="G4" s="391" t="s">
        <v>233</v>
      </c>
      <c r="H4" s="385"/>
      <c r="I4" s="385"/>
      <c r="J4" s="385"/>
      <c r="K4" s="51"/>
      <c r="L4" s="392" t="s">
        <v>37</v>
      </c>
      <c r="M4" s="393"/>
      <c r="N4" s="393"/>
      <c r="O4" s="393"/>
      <c r="P4" s="52"/>
      <c r="Q4" s="392" t="s">
        <v>38</v>
      </c>
      <c r="R4" s="393"/>
      <c r="S4" s="393"/>
      <c r="T4" s="393"/>
      <c r="U4" s="52"/>
      <c r="V4" s="385" t="s">
        <v>416</v>
      </c>
      <c r="W4" s="385"/>
      <c r="X4" s="385"/>
      <c r="Y4" s="385"/>
      <c r="Z4" s="51"/>
    </row>
    <row r="5" spans="1:26" s="15" customFormat="1" ht="46.8" x14ac:dyDescent="0.3">
      <c r="A5" s="349" t="s">
        <v>74</v>
      </c>
      <c r="B5" s="350"/>
      <c r="C5" s="350"/>
      <c r="D5" s="350"/>
      <c r="E5" s="388"/>
      <c r="F5" s="96" t="s">
        <v>9</v>
      </c>
      <c r="G5" s="11" t="s">
        <v>39</v>
      </c>
      <c r="H5" s="12" t="s">
        <v>5</v>
      </c>
      <c r="I5" s="12" t="s">
        <v>6</v>
      </c>
      <c r="J5" s="14" t="s">
        <v>40</v>
      </c>
      <c r="K5" s="13" t="s">
        <v>41</v>
      </c>
      <c r="L5" s="53" t="s">
        <v>39</v>
      </c>
      <c r="M5" s="12" t="s">
        <v>5</v>
      </c>
      <c r="N5" s="12" t="s">
        <v>6</v>
      </c>
      <c r="O5" s="14" t="s">
        <v>40</v>
      </c>
      <c r="P5" s="13" t="s">
        <v>41</v>
      </c>
      <c r="Q5" s="53" t="s">
        <v>39</v>
      </c>
      <c r="R5" s="12" t="s">
        <v>5</v>
      </c>
      <c r="S5" s="12" t="s">
        <v>6</v>
      </c>
      <c r="T5" s="14" t="s">
        <v>40</v>
      </c>
      <c r="U5" s="13" t="s">
        <v>41</v>
      </c>
      <c r="V5" s="53" t="s">
        <v>39</v>
      </c>
      <c r="W5" s="12" t="s">
        <v>5</v>
      </c>
      <c r="X5" s="12" t="s">
        <v>6</v>
      </c>
      <c r="Y5" s="14" t="s">
        <v>40</v>
      </c>
      <c r="Z5" s="13" t="s">
        <v>41</v>
      </c>
    </row>
    <row r="6" spans="1:26" x14ac:dyDescent="0.3">
      <c r="A6" s="16" t="s">
        <v>11</v>
      </c>
      <c r="B6" s="16" t="s">
        <v>12</v>
      </c>
      <c r="C6" s="16" t="s">
        <v>13</v>
      </c>
      <c r="D6" s="16" t="s">
        <v>14</v>
      </c>
      <c r="E6" s="40" t="s">
        <v>56</v>
      </c>
      <c r="F6" s="85"/>
      <c r="G6" s="62"/>
      <c r="H6" s="63"/>
      <c r="I6" s="63"/>
      <c r="J6" s="64"/>
      <c r="K6" s="39"/>
      <c r="L6" s="60"/>
      <c r="M6" s="63"/>
      <c r="N6" s="63"/>
      <c r="O6" s="64"/>
      <c r="P6" s="39"/>
      <c r="Q6" s="60"/>
      <c r="R6" s="63"/>
      <c r="S6" s="63"/>
      <c r="T6" s="64"/>
      <c r="U6" s="39"/>
      <c r="V6" s="60"/>
      <c r="W6" s="63"/>
      <c r="X6" s="63"/>
      <c r="Y6" s="64"/>
      <c r="Z6" s="39"/>
    </row>
    <row r="7" spans="1:26" x14ac:dyDescent="0.3">
      <c r="A7" s="192" t="s">
        <v>110</v>
      </c>
      <c r="B7" s="192" t="s">
        <v>111</v>
      </c>
      <c r="C7" s="192" t="s">
        <v>105</v>
      </c>
      <c r="D7" s="192" t="s">
        <v>112</v>
      </c>
      <c r="E7" s="217"/>
      <c r="F7" s="220">
        <v>40</v>
      </c>
      <c r="G7" s="221">
        <v>61.25</v>
      </c>
      <c r="H7" s="222">
        <v>0</v>
      </c>
      <c r="I7" s="222">
        <v>0</v>
      </c>
      <c r="J7" s="179">
        <f>100-G7+(H7+I7)</f>
        <v>38.75</v>
      </c>
      <c r="K7" s="127">
        <f>IF(OR(G7&lt;60,H7+I7&gt;9),0,21-_xlfn.RANK.EQ(J7,$J$7:$J$20,1))</f>
        <v>19</v>
      </c>
      <c r="L7" s="223">
        <v>62.66</v>
      </c>
      <c r="M7" s="222">
        <v>0</v>
      </c>
      <c r="N7" s="222">
        <v>0</v>
      </c>
      <c r="O7" s="179">
        <f>100-L7+(M7+N7)</f>
        <v>37.340000000000003</v>
      </c>
      <c r="P7" s="127">
        <v>20</v>
      </c>
      <c r="Q7" s="223">
        <v>67.5</v>
      </c>
      <c r="R7" s="222">
        <v>0</v>
      </c>
      <c r="S7" s="222">
        <v>0</v>
      </c>
      <c r="T7" s="179">
        <f>100-Q7+(R7+S7)</f>
        <v>32.5</v>
      </c>
      <c r="U7" s="127">
        <v>20</v>
      </c>
      <c r="V7" s="221"/>
      <c r="W7" s="222"/>
      <c r="X7" s="222"/>
      <c r="Y7" s="179"/>
      <c r="Z7" s="94">
        <f>IF(COUNTA(V7:Y7)&gt;COUNT(V7:Y7),0,IF(OR(V7&lt;60,W7+X7&gt;9),0,21-_xlfn.RANK.EQ(Y7,$Y$7:$Y$20,1)))</f>
        <v>0</v>
      </c>
    </row>
    <row r="8" spans="1:26" x14ac:dyDescent="0.3">
      <c r="A8" s="192" t="s">
        <v>181</v>
      </c>
      <c r="B8" s="192" t="s">
        <v>182</v>
      </c>
      <c r="C8" s="192" t="s">
        <v>183</v>
      </c>
      <c r="D8" s="192" t="s">
        <v>184</v>
      </c>
      <c r="E8" s="217"/>
      <c r="F8" s="220">
        <f>K8</f>
        <v>20</v>
      </c>
      <c r="G8" s="221">
        <v>63.75</v>
      </c>
      <c r="H8" s="222">
        <v>0</v>
      </c>
      <c r="I8" s="222">
        <v>0</v>
      </c>
      <c r="J8" s="179">
        <f>100-G8+(H8+I8)</f>
        <v>36.25</v>
      </c>
      <c r="K8" s="127">
        <f t="shared" ref="K8:K20" si="0">IF(OR(G8&lt;60,H8+I8&gt;9),0,21-_xlfn.RANK.EQ(J8,$J$7:$J$20,1))</f>
        <v>20</v>
      </c>
      <c r="L8" s="223"/>
      <c r="M8" s="222"/>
      <c r="N8" s="222"/>
      <c r="O8" s="179">
        <f>100-L8+(M8+N8)</f>
        <v>100</v>
      </c>
      <c r="P8" s="127">
        <f>IF(COUNTA(L8:O8)&gt;COUNT(L8:O8),0,IF(OR(L8&lt;60,M8+N8&gt;9),0,21-_xlfn.RANK.EQ(O8,$O$7:$O$20,1)))</f>
        <v>0</v>
      </c>
      <c r="Q8" s="223"/>
      <c r="R8" s="222"/>
      <c r="S8" s="222"/>
      <c r="T8" s="179">
        <f>100-Q8+(R8+S8)</f>
        <v>100</v>
      </c>
      <c r="U8" s="127">
        <f>IF(COUNTA(Q8:T8)&gt;COUNT(Q8:T8),0,IF(OR(Q8&lt;60,R8+S8&gt;9),0,21-_xlfn.RANK.EQ(T8,$O$7:$O$20,1)))</f>
        <v>0</v>
      </c>
      <c r="V8" s="221"/>
      <c r="W8" s="222"/>
      <c r="X8" s="222"/>
      <c r="Y8" s="179"/>
      <c r="Z8" s="94">
        <f t="shared" ref="Z8:Z20" si="1">IF(COUNTA(V8:Y8)&gt;COUNT(V8:Y8),0,IF(OR(V8&lt;60,W8+X8&gt;9),0,21-_xlfn.RANK.EQ(Y8,$Y$7:$Y$20,1)))</f>
        <v>0</v>
      </c>
    </row>
    <row r="9" spans="1:26" x14ac:dyDescent="0.3">
      <c r="A9" s="192" t="s">
        <v>219</v>
      </c>
      <c r="B9" s="192" t="s">
        <v>220</v>
      </c>
      <c r="C9" s="192" t="s">
        <v>221</v>
      </c>
      <c r="D9" s="192" t="s">
        <v>222</v>
      </c>
      <c r="E9" s="217"/>
      <c r="F9" s="220">
        <v>38</v>
      </c>
      <c r="G9" s="221">
        <v>61.07</v>
      </c>
      <c r="H9" s="222">
        <v>0</v>
      </c>
      <c r="I9" s="222">
        <v>6.8</v>
      </c>
      <c r="J9" s="179">
        <f>100-G9+(H9+I9)</f>
        <v>45.73</v>
      </c>
      <c r="K9" s="127">
        <f t="shared" si="0"/>
        <v>18</v>
      </c>
      <c r="L9" s="223">
        <v>63.75</v>
      </c>
      <c r="M9" s="222">
        <v>0</v>
      </c>
      <c r="N9" s="222">
        <v>4</v>
      </c>
      <c r="O9" s="179">
        <f>100-L9+(M9+N9)</f>
        <v>40.25</v>
      </c>
      <c r="P9" s="127">
        <v>19</v>
      </c>
      <c r="Q9" s="223">
        <v>65.31</v>
      </c>
      <c r="R9" s="222">
        <v>0</v>
      </c>
      <c r="S9" s="222">
        <v>2.4</v>
      </c>
      <c r="T9" s="179">
        <f>100-Q9+(R9+S9)</f>
        <v>37.089999999999996</v>
      </c>
      <c r="U9" s="127">
        <v>19</v>
      </c>
      <c r="V9" s="221"/>
      <c r="W9" s="222"/>
      <c r="X9" s="222"/>
      <c r="Y9" s="179"/>
      <c r="Z9" s="94">
        <f t="shared" si="1"/>
        <v>0</v>
      </c>
    </row>
    <row r="10" spans="1:26" x14ac:dyDescent="0.3">
      <c r="A10" s="224" t="s">
        <v>353</v>
      </c>
      <c r="B10" s="200" t="s">
        <v>354</v>
      </c>
      <c r="C10" s="193" t="s">
        <v>187</v>
      </c>
      <c r="D10" s="192" t="s">
        <v>356</v>
      </c>
      <c r="E10" s="216"/>
      <c r="F10" s="220">
        <v>0</v>
      </c>
      <c r="G10" s="221"/>
      <c r="H10" s="222"/>
      <c r="I10" s="222"/>
      <c r="J10" s="179">
        <f t="shared" ref="J10:J19" si="2">100-G10+(H10+I10)</f>
        <v>100</v>
      </c>
      <c r="K10" s="127">
        <f t="shared" si="0"/>
        <v>0</v>
      </c>
      <c r="L10" s="223">
        <v>56.25</v>
      </c>
      <c r="M10" s="222">
        <v>0</v>
      </c>
      <c r="N10" s="222">
        <v>0</v>
      </c>
      <c r="O10" s="179">
        <f t="shared" ref="O10:O19" si="3">100-L10+(M10+N10)</f>
        <v>43.75</v>
      </c>
      <c r="P10" s="127" t="s">
        <v>411</v>
      </c>
      <c r="Q10" s="223"/>
      <c r="R10" s="222"/>
      <c r="S10" s="222"/>
      <c r="T10" s="179">
        <f t="shared" ref="T10:T19" si="4">100-Q10+(R10+S10)</f>
        <v>100</v>
      </c>
      <c r="U10" s="127">
        <f t="shared" ref="U10:U20" si="5">IF(COUNTA(Q10:T10)&gt;COUNT(Q10:T10),0,IF(OR(Q10&lt;60,R10+S10&gt;9),0,21-_xlfn.RANK.EQ(T10,$O$7:$O$20,1)))</f>
        <v>0</v>
      </c>
      <c r="V10" s="223"/>
      <c r="W10" s="222"/>
      <c r="X10" s="222"/>
      <c r="Y10" s="179"/>
      <c r="Z10" s="94">
        <f t="shared" si="1"/>
        <v>0</v>
      </c>
    </row>
    <row r="11" spans="1:26" x14ac:dyDescent="0.3">
      <c r="A11" s="192"/>
      <c r="B11" s="192"/>
      <c r="C11" s="192"/>
      <c r="D11" s="192"/>
      <c r="E11" s="217"/>
      <c r="F11" s="220">
        <f t="shared" ref="F11:F20" si="6">K11+Z11+P11+U11</f>
        <v>0</v>
      </c>
      <c r="G11" s="221"/>
      <c r="H11" s="222"/>
      <c r="I11" s="222"/>
      <c r="J11" s="179">
        <f t="shared" si="2"/>
        <v>100</v>
      </c>
      <c r="K11" s="127">
        <f t="shared" si="0"/>
        <v>0</v>
      </c>
      <c r="L11" s="223"/>
      <c r="M11" s="222"/>
      <c r="N11" s="222"/>
      <c r="O11" s="179">
        <f t="shared" si="3"/>
        <v>100</v>
      </c>
      <c r="P11" s="127">
        <f t="shared" ref="P11:P20" si="7">IF(COUNTA(L11:O11)&gt;COUNT(L11:O11),0,IF(OR(L11&lt;60,M11+N11&gt;9),0,21-_xlfn.RANK.EQ(O11,$O$7:$O$20,1)))</f>
        <v>0</v>
      </c>
      <c r="Q11" s="223"/>
      <c r="R11" s="222"/>
      <c r="S11" s="222"/>
      <c r="T11" s="179">
        <f t="shared" si="4"/>
        <v>100</v>
      </c>
      <c r="U11" s="127">
        <f t="shared" si="5"/>
        <v>0</v>
      </c>
      <c r="V11" s="223"/>
      <c r="W11" s="222"/>
      <c r="X11" s="222"/>
      <c r="Y11" s="179"/>
      <c r="Z11" s="94">
        <f t="shared" si="1"/>
        <v>0</v>
      </c>
    </row>
    <row r="12" spans="1:26" x14ac:dyDescent="0.3">
      <c r="A12" s="192"/>
      <c r="B12" s="192"/>
      <c r="C12" s="192"/>
      <c r="D12" s="192"/>
      <c r="E12" s="217"/>
      <c r="F12" s="220">
        <f t="shared" si="6"/>
        <v>0</v>
      </c>
      <c r="G12" s="221"/>
      <c r="H12" s="222"/>
      <c r="I12" s="222"/>
      <c r="J12" s="179">
        <f t="shared" si="2"/>
        <v>100</v>
      </c>
      <c r="K12" s="127">
        <f t="shared" si="0"/>
        <v>0</v>
      </c>
      <c r="L12" s="223"/>
      <c r="M12" s="222"/>
      <c r="N12" s="222"/>
      <c r="O12" s="179">
        <f t="shared" si="3"/>
        <v>100</v>
      </c>
      <c r="P12" s="127">
        <f t="shared" si="7"/>
        <v>0</v>
      </c>
      <c r="Q12" s="223"/>
      <c r="R12" s="222"/>
      <c r="S12" s="222"/>
      <c r="T12" s="179">
        <f t="shared" si="4"/>
        <v>100</v>
      </c>
      <c r="U12" s="127">
        <f t="shared" si="5"/>
        <v>0</v>
      </c>
      <c r="V12" s="223"/>
      <c r="W12" s="222"/>
      <c r="X12" s="222"/>
      <c r="Y12" s="179"/>
      <c r="Z12" s="94">
        <f t="shared" si="1"/>
        <v>0</v>
      </c>
    </row>
    <row r="13" spans="1:26" x14ac:dyDescent="0.3">
      <c r="A13" s="192"/>
      <c r="B13" s="192"/>
      <c r="C13" s="192"/>
      <c r="D13" s="192"/>
      <c r="E13" s="217"/>
      <c r="F13" s="220">
        <f t="shared" si="6"/>
        <v>0</v>
      </c>
      <c r="G13" s="221"/>
      <c r="H13" s="222"/>
      <c r="I13" s="222"/>
      <c r="J13" s="179">
        <f t="shared" si="2"/>
        <v>100</v>
      </c>
      <c r="K13" s="127">
        <f t="shared" si="0"/>
        <v>0</v>
      </c>
      <c r="L13" s="223"/>
      <c r="M13" s="222"/>
      <c r="N13" s="222"/>
      <c r="O13" s="179">
        <f t="shared" si="3"/>
        <v>100</v>
      </c>
      <c r="P13" s="127">
        <f t="shared" si="7"/>
        <v>0</v>
      </c>
      <c r="Q13" s="223"/>
      <c r="R13" s="222"/>
      <c r="S13" s="222"/>
      <c r="T13" s="179">
        <f t="shared" si="4"/>
        <v>100</v>
      </c>
      <c r="U13" s="127">
        <f t="shared" si="5"/>
        <v>0</v>
      </c>
      <c r="V13" s="223"/>
      <c r="W13" s="222"/>
      <c r="X13" s="222"/>
      <c r="Y13" s="179"/>
      <c r="Z13" s="94">
        <f t="shared" si="1"/>
        <v>0</v>
      </c>
    </row>
    <row r="14" spans="1:26" x14ac:dyDescent="0.3">
      <c r="A14" s="192"/>
      <c r="B14" s="192"/>
      <c r="C14" s="192"/>
      <c r="D14" s="192"/>
      <c r="E14" s="217"/>
      <c r="F14" s="220">
        <f t="shared" si="6"/>
        <v>0</v>
      </c>
      <c r="G14" s="221"/>
      <c r="H14" s="222"/>
      <c r="I14" s="222"/>
      <c r="J14" s="179">
        <f t="shared" si="2"/>
        <v>100</v>
      </c>
      <c r="K14" s="127">
        <f t="shared" si="0"/>
        <v>0</v>
      </c>
      <c r="L14" s="223"/>
      <c r="M14" s="222"/>
      <c r="N14" s="222"/>
      <c r="O14" s="179">
        <f t="shared" si="3"/>
        <v>100</v>
      </c>
      <c r="P14" s="127">
        <f t="shared" si="7"/>
        <v>0</v>
      </c>
      <c r="Q14" s="223"/>
      <c r="R14" s="222"/>
      <c r="S14" s="222"/>
      <c r="T14" s="179">
        <f t="shared" si="4"/>
        <v>100</v>
      </c>
      <c r="U14" s="127">
        <f t="shared" si="5"/>
        <v>0</v>
      </c>
      <c r="V14" s="223"/>
      <c r="W14" s="222"/>
      <c r="X14" s="222"/>
      <c r="Y14" s="179"/>
      <c r="Z14" s="94">
        <f t="shared" si="1"/>
        <v>0</v>
      </c>
    </row>
    <row r="15" spans="1:26" x14ac:dyDescent="0.3">
      <c r="A15" s="192"/>
      <c r="B15" s="192"/>
      <c r="C15" s="192"/>
      <c r="D15" s="192"/>
      <c r="E15" s="217"/>
      <c r="F15" s="220">
        <f t="shared" si="6"/>
        <v>0</v>
      </c>
      <c r="G15" s="221"/>
      <c r="H15" s="222"/>
      <c r="I15" s="222"/>
      <c r="J15" s="179">
        <f t="shared" si="2"/>
        <v>100</v>
      </c>
      <c r="K15" s="127">
        <f t="shared" si="0"/>
        <v>0</v>
      </c>
      <c r="L15" s="223"/>
      <c r="M15" s="222"/>
      <c r="N15" s="222"/>
      <c r="O15" s="179">
        <f t="shared" si="3"/>
        <v>100</v>
      </c>
      <c r="P15" s="127">
        <f t="shared" si="7"/>
        <v>0</v>
      </c>
      <c r="Q15" s="223"/>
      <c r="R15" s="222"/>
      <c r="S15" s="222"/>
      <c r="T15" s="179">
        <f t="shared" si="4"/>
        <v>100</v>
      </c>
      <c r="U15" s="127">
        <f t="shared" si="5"/>
        <v>0</v>
      </c>
      <c r="V15" s="223"/>
      <c r="W15" s="222"/>
      <c r="X15" s="222"/>
      <c r="Y15" s="179"/>
      <c r="Z15" s="94">
        <f t="shared" si="1"/>
        <v>0</v>
      </c>
    </row>
    <row r="16" spans="1:26" x14ac:dyDescent="0.3">
      <c r="A16" s="192"/>
      <c r="B16" s="192"/>
      <c r="C16" s="192"/>
      <c r="D16" s="192"/>
      <c r="E16" s="217"/>
      <c r="F16" s="220">
        <f t="shared" si="6"/>
        <v>0</v>
      </c>
      <c r="G16" s="225"/>
      <c r="H16" s="226"/>
      <c r="I16" s="226"/>
      <c r="J16" s="179">
        <f t="shared" si="2"/>
        <v>100</v>
      </c>
      <c r="K16" s="127">
        <f t="shared" si="0"/>
        <v>0</v>
      </c>
      <c r="L16" s="227"/>
      <c r="M16" s="226"/>
      <c r="N16" s="226"/>
      <c r="O16" s="179">
        <f t="shared" si="3"/>
        <v>100</v>
      </c>
      <c r="P16" s="127">
        <f t="shared" si="7"/>
        <v>0</v>
      </c>
      <c r="Q16" s="227"/>
      <c r="R16" s="226"/>
      <c r="S16" s="226"/>
      <c r="T16" s="179">
        <f t="shared" si="4"/>
        <v>100</v>
      </c>
      <c r="U16" s="127">
        <f t="shared" si="5"/>
        <v>0</v>
      </c>
      <c r="V16" s="227"/>
      <c r="W16" s="226"/>
      <c r="X16" s="226"/>
      <c r="Y16" s="228"/>
      <c r="Z16" s="94">
        <f t="shared" si="1"/>
        <v>0</v>
      </c>
    </row>
    <row r="17" spans="1:26" x14ac:dyDescent="0.3">
      <c r="A17" s="192"/>
      <c r="B17" s="192"/>
      <c r="C17" s="192"/>
      <c r="D17" s="192"/>
      <c r="E17" s="217"/>
      <c r="F17" s="220">
        <f t="shared" si="6"/>
        <v>0</v>
      </c>
      <c r="G17" s="221"/>
      <c r="H17" s="222"/>
      <c r="I17" s="222"/>
      <c r="J17" s="179">
        <f t="shared" si="2"/>
        <v>100</v>
      </c>
      <c r="K17" s="127">
        <f t="shared" si="0"/>
        <v>0</v>
      </c>
      <c r="L17" s="223"/>
      <c r="M17" s="222"/>
      <c r="N17" s="222"/>
      <c r="O17" s="179">
        <f t="shared" si="3"/>
        <v>100</v>
      </c>
      <c r="P17" s="127">
        <f t="shared" si="7"/>
        <v>0</v>
      </c>
      <c r="Q17" s="223"/>
      <c r="R17" s="222"/>
      <c r="S17" s="222"/>
      <c r="T17" s="179">
        <f t="shared" si="4"/>
        <v>100</v>
      </c>
      <c r="U17" s="127">
        <f t="shared" si="5"/>
        <v>0</v>
      </c>
      <c r="V17" s="223"/>
      <c r="W17" s="222"/>
      <c r="X17" s="222"/>
      <c r="Y17" s="179"/>
      <c r="Z17" s="94">
        <f t="shared" si="1"/>
        <v>0</v>
      </c>
    </row>
    <row r="18" spans="1:26" x14ac:dyDescent="0.3">
      <c r="A18" s="192"/>
      <c r="B18" s="192"/>
      <c r="C18" s="192"/>
      <c r="D18" s="192"/>
      <c r="E18" s="217"/>
      <c r="F18" s="220">
        <f t="shared" si="6"/>
        <v>0</v>
      </c>
      <c r="G18" s="221"/>
      <c r="H18" s="222"/>
      <c r="I18" s="222"/>
      <c r="J18" s="179">
        <f t="shared" si="2"/>
        <v>100</v>
      </c>
      <c r="K18" s="127">
        <f t="shared" si="0"/>
        <v>0</v>
      </c>
      <c r="L18" s="223"/>
      <c r="M18" s="222"/>
      <c r="N18" s="222"/>
      <c r="O18" s="179">
        <f t="shared" si="3"/>
        <v>100</v>
      </c>
      <c r="P18" s="127">
        <f t="shared" si="7"/>
        <v>0</v>
      </c>
      <c r="Q18" s="223"/>
      <c r="R18" s="222"/>
      <c r="S18" s="222"/>
      <c r="T18" s="179">
        <f t="shared" si="4"/>
        <v>100</v>
      </c>
      <c r="U18" s="127">
        <f t="shared" si="5"/>
        <v>0</v>
      </c>
      <c r="V18" s="223"/>
      <c r="W18" s="222"/>
      <c r="X18" s="222"/>
      <c r="Y18" s="179"/>
      <c r="Z18" s="94">
        <f t="shared" si="1"/>
        <v>0</v>
      </c>
    </row>
    <row r="19" spans="1:26" x14ac:dyDescent="0.3">
      <c r="A19" s="192"/>
      <c r="B19" s="192"/>
      <c r="C19" s="192"/>
      <c r="D19" s="192"/>
      <c r="E19" s="217"/>
      <c r="F19" s="220">
        <f t="shared" si="6"/>
        <v>0</v>
      </c>
      <c r="G19" s="221"/>
      <c r="H19" s="222"/>
      <c r="I19" s="222"/>
      <c r="J19" s="179">
        <f t="shared" si="2"/>
        <v>100</v>
      </c>
      <c r="K19" s="127">
        <f t="shared" si="0"/>
        <v>0</v>
      </c>
      <c r="L19" s="223"/>
      <c r="M19" s="222"/>
      <c r="N19" s="222"/>
      <c r="O19" s="179">
        <f t="shared" si="3"/>
        <v>100</v>
      </c>
      <c r="P19" s="127">
        <f t="shared" si="7"/>
        <v>0</v>
      </c>
      <c r="Q19" s="223"/>
      <c r="R19" s="222"/>
      <c r="S19" s="222"/>
      <c r="T19" s="179">
        <f t="shared" si="4"/>
        <v>100</v>
      </c>
      <c r="U19" s="127">
        <f t="shared" si="5"/>
        <v>0</v>
      </c>
      <c r="V19" s="223"/>
      <c r="W19" s="222"/>
      <c r="X19" s="222"/>
      <c r="Y19" s="179"/>
      <c r="Z19" s="94">
        <f t="shared" si="1"/>
        <v>0</v>
      </c>
    </row>
    <row r="20" spans="1:26" ht="16.2" thickBot="1" x14ac:dyDescent="0.35">
      <c r="A20" s="192"/>
      <c r="B20" s="192"/>
      <c r="C20" s="192"/>
      <c r="D20" s="192"/>
      <c r="E20" s="217"/>
      <c r="F20" s="229">
        <f t="shared" si="6"/>
        <v>0</v>
      </c>
      <c r="G20" s="230"/>
      <c r="H20" s="231"/>
      <c r="I20" s="231"/>
      <c r="J20" s="232">
        <f>100-G20+(H20+I20)</f>
        <v>100</v>
      </c>
      <c r="K20" s="233">
        <f t="shared" si="0"/>
        <v>0</v>
      </c>
      <c r="L20" s="234"/>
      <c r="M20" s="231"/>
      <c r="N20" s="231"/>
      <c r="O20" s="232">
        <f>100-L20+(M20+N20)</f>
        <v>100</v>
      </c>
      <c r="P20" s="233">
        <f t="shared" si="7"/>
        <v>0</v>
      </c>
      <c r="Q20" s="234"/>
      <c r="R20" s="231"/>
      <c r="S20" s="231"/>
      <c r="T20" s="232">
        <f>100-Q20+(R20+S20)</f>
        <v>100</v>
      </c>
      <c r="U20" s="233">
        <f t="shared" si="5"/>
        <v>0</v>
      </c>
      <c r="V20" s="234"/>
      <c r="W20" s="231"/>
      <c r="X20" s="231"/>
      <c r="Y20" s="232"/>
      <c r="Z20" s="94">
        <f t="shared" si="1"/>
        <v>0</v>
      </c>
    </row>
    <row r="21" spans="1:26" x14ac:dyDescent="0.3">
      <c r="A21" s="206"/>
      <c r="B21" s="206"/>
      <c r="C21" s="206"/>
      <c r="D21" s="206"/>
      <c r="E21" s="206"/>
      <c r="F21" s="235"/>
      <c r="G21" s="235"/>
      <c r="H21" s="235"/>
      <c r="I21" s="235"/>
      <c r="J21" s="235"/>
      <c r="K21" s="235"/>
      <c r="L21" s="235"/>
      <c r="M21" s="235"/>
      <c r="N21" s="235"/>
      <c r="O21" s="235"/>
      <c r="P21" s="235"/>
      <c r="Q21" s="235"/>
      <c r="R21" s="235"/>
      <c r="S21" s="235"/>
      <c r="T21" s="235"/>
      <c r="U21" s="235"/>
      <c r="V21" s="235"/>
      <c r="W21" s="235"/>
      <c r="X21" s="235"/>
      <c r="Y21" s="235"/>
    </row>
    <row r="22" spans="1:26" ht="16.2" thickBot="1" x14ac:dyDescent="0.35">
      <c r="A22" s="206"/>
      <c r="B22" s="206"/>
      <c r="C22" s="206"/>
      <c r="D22" s="206"/>
      <c r="E22" s="206"/>
      <c r="F22" s="235"/>
      <c r="G22" s="235"/>
      <c r="H22" s="235"/>
      <c r="I22" s="235"/>
      <c r="J22" s="235"/>
      <c r="K22" s="235"/>
      <c r="L22" s="235"/>
      <c r="M22" s="235"/>
      <c r="N22" s="235"/>
      <c r="O22" s="235"/>
      <c r="P22" s="235"/>
      <c r="Q22" s="235"/>
      <c r="R22" s="235"/>
      <c r="S22" s="235"/>
      <c r="T22" s="235"/>
      <c r="U22" s="235"/>
      <c r="V22" s="235"/>
      <c r="W22" s="235"/>
      <c r="X22" s="235"/>
      <c r="Y22" s="235"/>
    </row>
    <row r="23" spans="1:26" ht="24" thickBot="1" x14ac:dyDescent="0.35">
      <c r="A23" s="206"/>
      <c r="B23" s="206"/>
      <c r="C23" s="206"/>
      <c r="D23" s="206"/>
      <c r="E23" s="206"/>
      <c r="F23" s="235"/>
      <c r="G23" s="386" t="s">
        <v>233</v>
      </c>
      <c r="H23" s="387"/>
      <c r="I23" s="387"/>
      <c r="J23" s="387"/>
      <c r="K23" s="236"/>
      <c r="L23" s="383" t="s">
        <v>37</v>
      </c>
      <c r="M23" s="384"/>
      <c r="N23" s="384"/>
      <c r="O23" s="384"/>
      <c r="P23" s="237"/>
      <c r="Q23" s="383" t="s">
        <v>38</v>
      </c>
      <c r="R23" s="390"/>
      <c r="S23" s="390"/>
      <c r="T23" s="390"/>
      <c r="U23" s="237"/>
      <c r="V23" s="385" t="s">
        <v>416</v>
      </c>
      <c r="W23" s="385"/>
      <c r="X23" s="385"/>
      <c r="Y23" s="385"/>
      <c r="Z23" s="51"/>
    </row>
    <row r="24" spans="1:26" s="35" customFormat="1" ht="46.8" x14ac:dyDescent="0.3">
      <c r="A24" s="352" t="s">
        <v>75</v>
      </c>
      <c r="B24" s="353"/>
      <c r="C24" s="353"/>
      <c r="D24" s="353"/>
      <c r="E24" s="389"/>
      <c r="F24" s="207" t="s">
        <v>4</v>
      </c>
      <c r="G24" s="238" t="s">
        <v>39</v>
      </c>
      <c r="H24" s="239" t="s">
        <v>5</v>
      </c>
      <c r="I24" s="239" t="s">
        <v>6</v>
      </c>
      <c r="J24" s="240" t="s">
        <v>40</v>
      </c>
      <c r="K24" s="210" t="s">
        <v>41</v>
      </c>
      <c r="L24" s="241" t="s">
        <v>39</v>
      </c>
      <c r="M24" s="242" t="s">
        <v>5</v>
      </c>
      <c r="N24" s="242" t="s">
        <v>6</v>
      </c>
      <c r="O24" s="243" t="s">
        <v>40</v>
      </c>
      <c r="P24" s="244" t="s">
        <v>41</v>
      </c>
      <c r="Q24" s="245" t="s">
        <v>39</v>
      </c>
      <c r="R24" s="242" t="s">
        <v>5</v>
      </c>
      <c r="S24" s="242" t="s">
        <v>6</v>
      </c>
      <c r="T24" s="243" t="s">
        <v>40</v>
      </c>
      <c r="U24" s="244" t="s">
        <v>41</v>
      </c>
      <c r="V24" s="238" t="s">
        <v>39</v>
      </c>
      <c r="W24" s="239" t="s">
        <v>5</v>
      </c>
      <c r="X24" s="239" t="s">
        <v>6</v>
      </c>
      <c r="Y24" s="239" t="s">
        <v>40</v>
      </c>
      <c r="Z24" s="10" t="s">
        <v>41</v>
      </c>
    </row>
    <row r="25" spans="1:26" x14ac:dyDescent="0.3">
      <c r="A25" s="211" t="s">
        <v>11</v>
      </c>
      <c r="B25" s="211" t="s">
        <v>12</v>
      </c>
      <c r="C25" s="212" t="s">
        <v>13</v>
      </c>
      <c r="D25" s="211" t="s">
        <v>14</v>
      </c>
      <c r="E25" s="213" t="s">
        <v>56</v>
      </c>
      <c r="F25" s="220"/>
      <c r="G25" s="246"/>
      <c r="H25" s="247"/>
      <c r="I25" s="247"/>
      <c r="J25" s="248"/>
      <c r="K25" s="249"/>
      <c r="L25" s="246"/>
      <c r="M25" s="247"/>
      <c r="N25" s="247"/>
      <c r="O25" s="248"/>
      <c r="P25" s="249"/>
      <c r="Q25" s="250"/>
      <c r="R25" s="247"/>
      <c r="S25" s="247"/>
      <c r="T25" s="248"/>
      <c r="U25" s="249"/>
      <c r="V25" s="246"/>
      <c r="W25" s="247"/>
      <c r="X25" s="247"/>
      <c r="Y25" s="247"/>
      <c r="Z25" s="39"/>
    </row>
    <row r="26" spans="1:26" x14ac:dyDescent="0.3">
      <c r="A26" s="192" t="s">
        <v>110</v>
      </c>
      <c r="B26" s="192" t="s">
        <v>111</v>
      </c>
      <c r="C26" s="192" t="s">
        <v>105</v>
      </c>
      <c r="D26" s="192" t="s">
        <v>112</v>
      </c>
      <c r="E26" s="217"/>
      <c r="F26" s="220">
        <f t="shared" ref="F26:F38" si="8">K26+Z26+P26+U26</f>
        <v>0</v>
      </c>
      <c r="G26" s="223"/>
      <c r="H26" s="222"/>
      <c r="I26" s="222"/>
      <c r="J26" s="179">
        <f t="shared" ref="J26:J37" si="9">100-G26+(H26+I26)</f>
        <v>100</v>
      </c>
      <c r="K26" s="127">
        <f>IF(OR(G26&lt;60,H26+I26&gt;9),0,21-_xlfn.RANK.EQ(J26,$J$26:$J$38,1))</f>
        <v>0</v>
      </c>
      <c r="L26" s="223"/>
      <c r="M26" s="222"/>
      <c r="N26" s="222"/>
      <c r="O26" s="179">
        <f t="shared" ref="O26:O37" si="10">100-L26+(M26+N26)</f>
        <v>100</v>
      </c>
      <c r="P26" s="127">
        <f>IF(COUNTA(L26:O26)&gt;COUNT(L26:O26),0,IF(OR(L26&lt;60,M26+N26&gt;9),0,21-_xlfn.RANK.EQ(O26,$O$26:$O$38,1)))</f>
        <v>0</v>
      </c>
      <c r="Q26" s="221"/>
      <c r="R26" s="222"/>
      <c r="S26" s="222"/>
      <c r="T26" s="179">
        <f t="shared" ref="T26:T37" si="11">100-Q26+(R26+S26)</f>
        <v>100</v>
      </c>
      <c r="U26" s="127">
        <f t="shared" ref="U26:U38" si="12">IF(COUNTA(Q26:T26)&gt;COUNT(Q26:T26),0,IF(OR(Q26&lt;60,R26+S26&gt;9),0,21-_xlfn.RANK.EQ(T26,$T$26:$T$38,1)))</f>
        <v>0</v>
      </c>
      <c r="V26" s="223"/>
      <c r="W26" s="222"/>
      <c r="X26" s="222"/>
      <c r="Y26" s="179">
        <f t="shared" ref="Y26:Y37" si="13">100-V26+(W26+X26)</f>
        <v>100</v>
      </c>
      <c r="Z26" s="94">
        <f t="shared" ref="Z26:Z38" si="14">IF(COUNTA(V26:Y26)&gt;COUNT(V26:Y26),0,IF(OR(V26&lt;60,W26+X26&gt;9),0,21-_xlfn.RANK.EQ(Y26,$Y$26:$Y$38,1)))</f>
        <v>0</v>
      </c>
    </row>
    <row r="27" spans="1:26" x14ac:dyDescent="0.3">
      <c r="A27" s="224" t="s">
        <v>353</v>
      </c>
      <c r="B27" s="200" t="s">
        <v>354</v>
      </c>
      <c r="C27" s="201" t="s">
        <v>355</v>
      </c>
      <c r="D27" s="192" t="s">
        <v>356</v>
      </c>
      <c r="E27" s="216"/>
      <c r="F27" s="220">
        <v>0</v>
      </c>
      <c r="G27" s="223"/>
      <c r="H27" s="222"/>
      <c r="I27" s="222"/>
      <c r="J27" s="179">
        <f t="shared" si="9"/>
        <v>100</v>
      </c>
      <c r="K27" s="127">
        <f t="shared" ref="K27:K38" si="15">IF(OR(G27&lt;60,H27+I27&gt;9),0,21-_xlfn.RANK.EQ(J27,$J$26:$J$38,1))</f>
        <v>0</v>
      </c>
      <c r="L27" s="223"/>
      <c r="M27" s="222"/>
      <c r="N27" s="222"/>
      <c r="O27" s="179">
        <f>100-L27+(M27+N27)</f>
        <v>100</v>
      </c>
      <c r="P27" s="127">
        <v>0</v>
      </c>
      <c r="Q27" s="223">
        <v>55</v>
      </c>
      <c r="R27" s="222">
        <v>8</v>
      </c>
      <c r="S27" s="222">
        <v>0</v>
      </c>
      <c r="T27" s="179">
        <f>100-Q27+(R27+S27)</f>
        <v>53</v>
      </c>
      <c r="U27" s="127" t="s">
        <v>411</v>
      </c>
      <c r="V27" s="223"/>
      <c r="W27" s="222"/>
      <c r="X27" s="222"/>
      <c r="Y27" s="179">
        <f t="shared" si="13"/>
        <v>100</v>
      </c>
      <c r="Z27" s="94">
        <f t="shared" si="14"/>
        <v>0</v>
      </c>
    </row>
    <row r="28" spans="1:26" x14ac:dyDescent="0.3">
      <c r="A28" s="192"/>
      <c r="B28" s="192"/>
      <c r="C28" s="193"/>
      <c r="D28" s="192"/>
      <c r="E28" s="217"/>
      <c r="F28" s="220">
        <f t="shared" si="8"/>
        <v>0</v>
      </c>
      <c r="G28" s="223"/>
      <c r="H28" s="222"/>
      <c r="I28" s="222"/>
      <c r="J28" s="179">
        <f t="shared" si="9"/>
        <v>100</v>
      </c>
      <c r="K28" s="127">
        <f t="shared" si="15"/>
        <v>0</v>
      </c>
      <c r="L28" s="223"/>
      <c r="M28" s="222"/>
      <c r="N28" s="222"/>
      <c r="O28" s="179">
        <f t="shared" si="10"/>
        <v>100</v>
      </c>
      <c r="P28" s="127">
        <f t="shared" ref="P28:P38" si="16">IF(COUNTA(L28:O28)&gt;COUNT(L28:O28),0,IF(OR(L28&lt;60,M28+N28&gt;9),0,21-_xlfn.RANK.EQ(O28,$O$26:$O$38,1)))</f>
        <v>0</v>
      </c>
      <c r="Q28" s="221"/>
      <c r="R28" s="222"/>
      <c r="S28" s="222"/>
      <c r="T28" s="179">
        <f t="shared" si="11"/>
        <v>100</v>
      </c>
      <c r="U28" s="127">
        <f t="shared" si="12"/>
        <v>0</v>
      </c>
      <c r="V28" s="223"/>
      <c r="W28" s="222"/>
      <c r="X28" s="222"/>
      <c r="Y28" s="179">
        <f t="shared" si="13"/>
        <v>100</v>
      </c>
      <c r="Z28" s="94">
        <f t="shared" si="14"/>
        <v>0</v>
      </c>
    </row>
    <row r="29" spans="1:26" x14ac:dyDescent="0.3">
      <c r="A29" s="192"/>
      <c r="B29" s="192"/>
      <c r="C29" s="193"/>
      <c r="D29" s="192"/>
      <c r="E29" s="217"/>
      <c r="F29" s="220">
        <f t="shared" si="8"/>
        <v>0</v>
      </c>
      <c r="G29" s="223"/>
      <c r="H29" s="222"/>
      <c r="I29" s="222"/>
      <c r="J29" s="179">
        <f t="shared" si="9"/>
        <v>100</v>
      </c>
      <c r="K29" s="127">
        <f t="shared" si="15"/>
        <v>0</v>
      </c>
      <c r="L29" s="223"/>
      <c r="M29" s="222"/>
      <c r="N29" s="222"/>
      <c r="O29" s="179">
        <f t="shared" si="10"/>
        <v>100</v>
      </c>
      <c r="P29" s="127">
        <f t="shared" si="16"/>
        <v>0</v>
      </c>
      <c r="Q29" s="221"/>
      <c r="R29" s="222"/>
      <c r="S29" s="222"/>
      <c r="T29" s="179">
        <f t="shared" si="11"/>
        <v>100</v>
      </c>
      <c r="U29" s="127">
        <f t="shared" si="12"/>
        <v>0</v>
      </c>
      <c r="V29" s="223"/>
      <c r="W29" s="222"/>
      <c r="X29" s="222"/>
      <c r="Y29" s="179">
        <f t="shared" si="13"/>
        <v>100</v>
      </c>
      <c r="Z29" s="94">
        <f t="shared" si="14"/>
        <v>0</v>
      </c>
    </row>
    <row r="30" spans="1:26" x14ac:dyDescent="0.3">
      <c r="A30" s="192"/>
      <c r="B30" s="192"/>
      <c r="C30" s="193"/>
      <c r="D30" s="192"/>
      <c r="E30" s="217"/>
      <c r="F30" s="220">
        <f t="shared" si="8"/>
        <v>0</v>
      </c>
      <c r="G30" s="223"/>
      <c r="H30" s="222"/>
      <c r="I30" s="222"/>
      <c r="J30" s="179">
        <f t="shared" si="9"/>
        <v>100</v>
      </c>
      <c r="K30" s="127">
        <f t="shared" si="15"/>
        <v>0</v>
      </c>
      <c r="L30" s="223"/>
      <c r="M30" s="222"/>
      <c r="N30" s="222"/>
      <c r="O30" s="179">
        <f t="shared" si="10"/>
        <v>100</v>
      </c>
      <c r="P30" s="127">
        <f t="shared" si="16"/>
        <v>0</v>
      </c>
      <c r="Q30" s="221"/>
      <c r="R30" s="222"/>
      <c r="S30" s="222"/>
      <c r="T30" s="179">
        <f t="shared" si="11"/>
        <v>100</v>
      </c>
      <c r="U30" s="127">
        <f t="shared" si="12"/>
        <v>0</v>
      </c>
      <c r="V30" s="223"/>
      <c r="W30" s="222"/>
      <c r="X30" s="222"/>
      <c r="Y30" s="179">
        <f t="shared" si="13"/>
        <v>100</v>
      </c>
      <c r="Z30" s="94">
        <f t="shared" si="14"/>
        <v>0</v>
      </c>
    </row>
    <row r="31" spans="1:26" x14ac:dyDescent="0.3">
      <c r="A31" s="192"/>
      <c r="B31" s="192"/>
      <c r="C31" s="193"/>
      <c r="D31" s="192"/>
      <c r="E31" s="217"/>
      <c r="F31" s="220">
        <f t="shared" si="8"/>
        <v>0</v>
      </c>
      <c r="G31" s="223"/>
      <c r="H31" s="222"/>
      <c r="I31" s="222"/>
      <c r="J31" s="179">
        <f t="shared" si="9"/>
        <v>100</v>
      </c>
      <c r="K31" s="127">
        <f t="shared" si="15"/>
        <v>0</v>
      </c>
      <c r="L31" s="223"/>
      <c r="M31" s="222"/>
      <c r="N31" s="222"/>
      <c r="O31" s="179">
        <f t="shared" si="10"/>
        <v>100</v>
      </c>
      <c r="P31" s="127">
        <f t="shared" si="16"/>
        <v>0</v>
      </c>
      <c r="Q31" s="221"/>
      <c r="R31" s="222"/>
      <c r="S31" s="222"/>
      <c r="T31" s="179">
        <f t="shared" si="11"/>
        <v>100</v>
      </c>
      <c r="U31" s="127">
        <f t="shared" si="12"/>
        <v>0</v>
      </c>
      <c r="V31" s="223"/>
      <c r="W31" s="222"/>
      <c r="X31" s="222"/>
      <c r="Y31" s="179">
        <f t="shared" si="13"/>
        <v>100</v>
      </c>
      <c r="Z31" s="94">
        <f t="shared" si="14"/>
        <v>0</v>
      </c>
    </row>
    <row r="32" spans="1:26" x14ac:dyDescent="0.3">
      <c r="A32" s="192"/>
      <c r="B32" s="192"/>
      <c r="C32" s="193"/>
      <c r="D32" s="192"/>
      <c r="E32" s="217"/>
      <c r="F32" s="220">
        <f t="shared" si="8"/>
        <v>0</v>
      </c>
      <c r="G32" s="223"/>
      <c r="H32" s="222"/>
      <c r="I32" s="222"/>
      <c r="J32" s="179">
        <f t="shared" si="9"/>
        <v>100</v>
      </c>
      <c r="K32" s="127">
        <f t="shared" si="15"/>
        <v>0</v>
      </c>
      <c r="L32" s="223"/>
      <c r="M32" s="222"/>
      <c r="N32" s="222"/>
      <c r="O32" s="179">
        <f t="shared" si="10"/>
        <v>100</v>
      </c>
      <c r="P32" s="127">
        <f t="shared" si="16"/>
        <v>0</v>
      </c>
      <c r="Q32" s="221"/>
      <c r="R32" s="222"/>
      <c r="S32" s="222"/>
      <c r="T32" s="179">
        <f t="shared" si="11"/>
        <v>100</v>
      </c>
      <c r="U32" s="127">
        <f t="shared" si="12"/>
        <v>0</v>
      </c>
      <c r="V32" s="223"/>
      <c r="W32" s="222"/>
      <c r="X32" s="222"/>
      <c r="Y32" s="179">
        <f t="shared" si="13"/>
        <v>100</v>
      </c>
      <c r="Z32" s="94">
        <f t="shared" si="14"/>
        <v>0</v>
      </c>
    </row>
    <row r="33" spans="1:26" x14ac:dyDescent="0.3">
      <c r="A33" s="192"/>
      <c r="B33" s="192"/>
      <c r="C33" s="193"/>
      <c r="D33" s="192"/>
      <c r="E33" s="217"/>
      <c r="F33" s="220">
        <f t="shared" si="8"/>
        <v>0</v>
      </c>
      <c r="G33" s="223"/>
      <c r="H33" s="222"/>
      <c r="I33" s="222"/>
      <c r="J33" s="179">
        <f t="shared" si="9"/>
        <v>100</v>
      </c>
      <c r="K33" s="127">
        <f t="shared" si="15"/>
        <v>0</v>
      </c>
      <c r="L33" s="223"/>
      <c r="M33" s="222"/>
      <c r="N33" s="222"/>
      <c r="O33" s="179">
        <f t="shared" si="10"/>
        <v>100</v>
      </c>
      <c r="P33" s="127">
        <f t="shared" si="16"/>
        <v>0</v>
      </c>
      <c r="Q33" s="221"/>
      <c r="R33" s="222"/>
      <c r="S33" s="222"/>
      <c r="T33" s="179">
        <f t="shared" si="11"/>
        <v>100</v>
      </c>
      <c r="U33" s="127">
        <f t="shared" si="12"/>
        <v>0</v>
      </c>
      <c r="V33" s="223"/>
      <c r="W33" s="222"/>
      <c r="X33" s="222"/>
      <c r="Y33" s="179">
        <f t="shared" si="13"/>
        <v>100</v>
      </c>
      <c r="Z33" s="94">
        <f t="shared" si="14"/>
        <v>0</v>
      </c>
    </row>
    <row r="34" spans="1:26" x14ac:dyDescent="0.3">
      <c r="A34" s="192"/>
      <c r="B34" s="192"/>
      <c r="C34" s="193"/>
      <c r="D34" s="192"/>
      <c r="E34" s="217"/>
      <c r="F34" s="220">
        <f t="shared" si="8"/>
        <v>0</v>
      </c>
      <c r="G34" s="223"/>
      <c r="H34" s="222"/>
      <c r="I34" s="222"/>
      <c r="J34" s="179">
        <f t="shared" si="9"/>
        <v>100</v>
      </c>
      <c r="K34" s="127">
        <f t="shared" si="15"/>
        <v>0</v>
      </c>
      <c r="L34" s="223"/>
      <c r="M34" s="222"/>
      <c r="N34" s="222"/>
      <c r="O34" s="179">
        <f t="shared" si="10"/>
        <v>100</v>
      </c>
      <c r="P34" s="127">
        <f t="shared" si="16"/>
        <v>0</v>
      </c>
      <c r="Q34" s="221"/>
      <c r="R34" s="222"/>
      <c r="S34" s="222"/>
      <c r="T34" s="179">
        <f t="shared" si="11"/>
        <v>100</v>
      </c>
      <c r="U34" s="127">
        <f t="shared" si="12"/>
        <v>0</v>
      </c>
      <c r="V34" s="223"/>
      <c r="W34" s="222"/>
      <c r="X34" s="222"/>
      <c r="Y34" s="179">
        <f t="shared" si="13"/>
        <v>100</v>
      </c>
      <c r="Z34" s="94">
        <f t="shared" si="14"/>
        <v>0</v>
      </c>
    </row>
    <row r="35" spans="1:26" x14ac:dyDescent="0.3">
      <c r="A35" s="192"/>
      <c r="B35" s="192"/>
      <c r="C35" s="192"/>
      <c r="D35" s="192"/>
      <c r="E35" s="217"/>
      <c r="F35" s="220">
        <f t="shared" si="8"/>
        <v>0</v>
      </c>
      <c r="G35" s="223"/>
      <c r="H35" s="222"/>
      <c r="I35" s="222"/>
      <c r="J35" s="179">
        <f t="shared" si="9"/>
        <v>100</v>
      </c>
      <c r="K35" s="127">
        <f t="shared" si="15"/>
        <v>0</v>
      </c>
      <c r="L35" s="223"/>
      <c r="M35" s="222"/>
      <c r="N35" s="222"/>
      <c r="O35" s="179">
        <f t="shared" si="10"/>
        <v>100</v>
      </c>
      <c r="P35" s="127">
        <f t="shared" si="16"/>
        <v>0</v>
      </c>
      <c r="Q35" s="221"/>
      <c r="R35" s="222"/>
      <c r="S35" s="222"/>
      <c r="T35" s="179">
        <f t="shared" si="11"/>
        <v>100</v>
      </c>
      <c r="U35" s="127">
        <f t="shared" si="12"/>
        <v>0</v>
      </c>
      <c r="V35" s="223"/>
      <c r="W35" s="222"/>
      <c r="X35" s="222"/>
      <c r="Y35" s="179">
        <f t="shared" si="13"/>
        <v>100</v>
      </c>
      <c r="Z35" s="94">
        <f t="shared" si="14"/>
        <v>0</v>
      </c>
    </row>
    <row r="36" spans="1:26" x14ac:dyDescent="0.3">
      <c r="A36" s="192"/>
      <c r="B36" s="192"/>
      <c r="C36" s="192"/>
      <c r="D36" s="192"/>
      <c r="E36" s="217"/>
      <c r="F36" s="220">
        <f t="shared" si="8"/>
        <v>0</v>
      </c>
      <c r="G36" s="223"/>
      <c r="H36" s="222"/>
      <c r="I36" s="222"/>
      <c r="J36" s="179">
        <f t="shared" si="9"/>
        <v>100</v>
      </c>
      <c r="K36" s="127">
        <f t="shared" si="15"/>
        <v>0</v>
      </c>
      <c r="L36" s="223"/>
      <c r="M36" s="222"/>
      <c r="N36" s="222"/>
      <c r="O36" s="179">
        <f t="shared" si="10"/>
        <v>100</v>
      </c>
      <c r="P36" s="127">
        <f t="shared" si="16"/>
        <v>0</v>
      </c>
      <c r="Q36" s="221"/>
      <c r="R36" s="222"/>
      <c r="S36" s="222"/>
      <c r="T36" s="179">
        <f t="shared" si="11"/>
        <v>100</v>
      </c>
      <c r="U36" s="127">
        <f t="shared" si="12"/>
        <v>0</v>
      </c>
      <c r="V36" s="223"/>
      <c r="W36" s="222"/>
      <c r="X36" s="222"/>
      <c r="Y36" s="179">
        <f t="shared" si="13"/>
        <v>100</v>
      </c>
      <c r="Z36" s="94">
        <f t="shared" si="14"/>
        <v>0</v>
      </c>
    </row>
    <row r="37" spans="1:26" x14ac:dyDescent="0.3">
      <c r="A37" s="200"/>
      <c r="B37" s="200"/>
      <c r="C37" s="200"/>
      <c r="D37" s="192"/>
      <c r="E37" s="251"/>
      <c r="F37" s="220">
        <f t="shared" si="8"/>
        <v>0</v>
      </c>
      <c r="G37" s="227"/>
      <c r="H37" s="226"/>
      <c r="I37" s="226"/>
      <c r="J37" s="179">
        <f t="shared" si="9"/>
        <v>100</v>
      </c>
      <c r="K37" s="127">
        <f t="shared" si="15"/>
        <v>0</v>
      </c>
      <c r="L37" s="227"/>
      <c r="M37" s="226"/>
      <c r="N37" s="226"/>
      <c r="O37" s="179">
        <f t="shared" si="10"/>
        <v>100</v>
      </c>
      <c r="P37" s="127">
        <f t="shared" si="16"/>
        <v>0</v>
      </c>
      <c r="Q37" s="225"/>
      <c r="R37" s="226"/>
      <c r="S37" s="226"/>
      <c r="T37" s="179">
        <f t="shared" si="11"/>
        <v>100</v>
      </c>
      <c r="U37" s="127">
        <f t="shared" si="12"/>
        <v>0</v>
      </c>
      <c r="V37" s="227"/>
      <c r="W37" s="226"/>
      <c r="X37" s="226"/>
      <c r="Y37" s="179">
        <f t="shared" si="13"/>
        <v>100</v>
      </c>
      <c r="Z37" s="94">
        <f t="shared" si="14"/>
        <v>0</v>
      </c>
    </row>
    <row r="38" spans="1:26" ht="16.2" thickBot="1" x14ac:dyDescent="0.35">
      <c r="A38" s="192"/>
      <c r="B38" s="192"/>
      <c r="C38" s="192"/>
      <c r="D38" s="192"/>
      <c r="E38" s="217"/>
      <c r="F38" s="229">
        <f t="shared" si="8"/>
        <v>0</v>
      </c>
      <c r="G38" s="234"/>
      <c r="H38" s="231"/>
      <c r="I38" s="231"/>
      <c r="J38" s="232">
        <f>100-G38+(H38+I38)</f>
        <v>100</v>
      </c>
      <c r="K38" s="233">
        <f t="shared" si="15"/>
        <v>0</v>
      </c>
      <c r="L38" s="234"/>
      <c r="M38" s="231"/>
      <c r="N38" s="231"/>
      <c r="O38" s="232">
        <f>100-L38+(M38+N38)</f>
        <v>100</v>
      </c>
      <c r="P38" s="233">
        <f t="shared" si="16"/>
        <v>0</v>
      </c>
      <c r="Q38" s="230"/>
      <c r="R38" s="231"/>
      <c r="S38" s="231"/>
      <c r="T38" s="232">
        <f>100-Q38+(R38+S38)</f>
        <v>100</v>
      </c>
      <c r="U38" s="233">
        <f t="shared" si="12"/>
        <v>0</v>
      </c>
      <c r="V38" s="234"/>
      <c r="W38" s="231"/>
      <c r="X38" s="231"/>
      <c r="Y38" s="232">
        <f>100-V38+(W38+X38)</f>
        <v>100</v>
      </c>
      <c r="Z38" s="95">
        <f t="shared" si="14"/>
        <v>0</v>
      </c>
    </row>
    <row r="39" spans="1:26" x14ac:dyDescent="0.3">
      <c r="A39" s="203"/>
      <c r="B39" s="203"/>
      <c r="C39" s="203"/>
      <c r="D39" s="203"/>
      <c r="E39" s="203"/>
      <c r="F39" s="252"/>
      <c r="G39" s="235"/>
      <c r="H39" s="235"/>
      <c r="I39" s="235"/>
      <c r="J39" s="235"/>
      <c r="K39" s="235"/>
      <c r="L39" s="235"/>
      <c r="M39" s="235"/>
      <c r="N39" s="235"/>
      <c r="O39" s="235"/>
      <c r="P39" s="235"/>
      <c r="Q39" s="235"/>
      <c r="R39" s="235"/>
      <c r="S39" s="235"/>
      <c r="T39" s="235"/>
      <c r="U39" s="235"/>
      <c r="V39" s="235"/>
      <c r="W39" s="235"/>
      <c r="X39" s="235"/>
      <c r="Y39" s="235"/>
    </row>
    <row r="40" spans="1:26" ht="16.2" thickBot="1" x14ac:dyDescent="0.35">
      <c r="A40" s="206"/>
      <c r="B40" s="206"/>
      <c r="C40" s="206"/>
      <c r="D40" s="206"/>
      <c r="E40" s="206"/>
      <c r="F40" s="235"/>
      <c r="G40" s="235"/>
      <c r="H40" s="235"/>
      <c r="I40" s="235"/>
      <c r="J40" s="235"/>
      <c r="K40" s="235"/>
      <c r="L40" s="235"/>
      <c r="M40" s="235"/>
      <c r="N40" s="235"/>
      <c r="O40" s="235"/>
      <c r="P40" s="235"/>
      <c r="Q40" s="235"/>
      <c r="R40" s="235"/>
      <c r="S40" s="235"/>
      <c r="T40" s="235"/>
      <c r="U40" s="235"/>
      <c r="V40" s="235"/>
      <c r="W40" s="235"/>
      <c r="X40" s="235"/>
      <c r="Y40" s="235"/>
    </row>
    <row r="41" spans="1:26" ht="24" thickBot="1" x14ac:dyDescent="0.35">
      <c r="A41" s="206"/>
      <c r="B41" s="206"/>
      <c r="C41" s="206"/>
      <c r="D41" s="206"/>
      <c r="E41" s="206"/>
      <c r="F41" s="235"/>
      <c r="G41" s="386" t="s">
        <v>233</v>
      </c>
      <c r="H41" s="387"/>
      <c r="I41" s="387"/>
      <c r="J41" s="387"/>
      <c r="K41" s="236"/>
      <c r="L41" s="383" t="s">
        <v>37</v>
      </c>
      <c r="M41" s="384"/>
      <c r="N41" s="384"/>
      <c r="O41" s="384"/>
      <c r="P41" s="237"/>
      <c r="Q41" s="383" t="s">
        <v>38</v>
      </c>
      <c r="R41" s="384"/>
      <c r="S41" s="384"/>
      <c r="T41" s="384"/>
      <c r="U41" s="237"/>
      <c r="V41" s="385" t="s">
        <v>416</v>
      </c>
      <c r="W41" s="385"/>
      <c r="X41" s="385"/>
      <c r="Y41" s="385"/>
      <c r="Z41" s="51"/>
    </row>
    <row r="42" spans="1:26" s="15" customFormat="1" ht="46.8" x14ac:dyDescent="0.3">
      <c r="A42" s="352" t="s">
        <v>42</v>
      </c>
      <c r="B42" s="353"/>
      <c r="C42" s="353"/>
      <c r="D42" s="353"/>
      <c r="E42" s="389"/>
      <c r="F42" s="207" t="s">
        <v>4</v>
      </c>
      <c r="G42" s="238" t="s">
        <v>39</v>
      </c>
      <c r="H42" s="239" t="s">
        <v>5</v>
      </c>
      <c r="I42" s="239" t="s">
        <v>6</v>
      </c>
      <c r="J42" s="240" t="s">
        <v>40</v>
      </c>
      <c r="K42" s="210" t="s">
        <v>41</v>
      </c>
      <c r="L42" s="245" t="s">
        <v>39</v>
      </c>
      <c r="M42" s="242" t="s">
        <v>5</v>
      </c>
      <c r="N42" s="242" t="s">
        <v>6</v>
      </c>
      <c r="O42" s="243" t="s">
        <v>40</v>
      </c>
      <c r="P42" s="244" t="s">
        <v>41</v>
      </c>
      <c r="Q42" s="245" t="s">
        <v>39</v>
      </c>
      <c r="R42" s="242" t="s">
        <v>5</v>
      </c>
      <c r="S42" s="242" t="s">
        <v>6</v>
      </c>
      <c r="T42" s="243" t="s">
        <v>40</v>
      </c>
      <c r="U42" s="244" t="s">
        <v>41</v>
      </c>
      <c r="V42" s="208" t="s">
        <v>39</v>
      </c>
      <c r="W42" s="209" t="s">
        <v>5</v>
      </c>
      <c r="X42" s="209" t="s">
        <v>6</v>
      </c>
      <c r="Y42" s="253" t="s">
        <v>40</v>
      </c>
      <c r="Z42" s="10" t="s">
        <v>41</v>
      </c>
    </row>
    <row r="43" spans="1:26" x14ac:dyDescent="0.3">
      <c r="A43" s="211" t="s">
        <v>11</v>
      </c>
      <c r="B43" s="211" t="s">
        <v>12</v>
      </c>
      <c r="C43" s="212" t="s">
        <v>13</v>
      </c>
      <c r="D43" s="211" t="s">
        <v>14</v>
      </c>
      <c r="E43" s="213" t="s">
        <v>56</v>
      </c>
      <c r="F43" s="220"/>
      <c r="G43" s="246"/>
      <c r="H43" s="247"/>
      <c r="I43" s="247"/>
      <c r="J43" s="248"/>
      <c r="K43" s="249"/>
      <c r="L43" s="254"/>
      <c r="M43" s="254"/>
      <c r="N43" s="254"/>
      <c r="O43" s="248"/>
      <c r="P43" s="249"/>
      <c r="Q43" s="250"/>
      <c r="R43" s="247"/>
      <c r="S43" s="247"/>
      <c r="T43" s="248"/>
      <c r="U43" s="249"/>
      <c r="V43" s="250"/>
      <c r="W43" s="247"/>
      <c r="X43" s="247"/>
      <c r="Y43" s="248"/>
      <c r="Z43" s="65"/>
    </row>
    <row r="44" spans="1:26" x14ac:dyDescent="0.3">
      <c r="A44" s="198" t="s">
        <v>189</v>
      </c>
      <c r="B44" s="192" t="s">
        <v>186</v>
      </c>
      <c r="C44" s="193" t="s">
        <v>187</v>
      </c>
      <c r="D44" s="193" t="s">
        <v>190</v>
      </c>
      <c r="E44" s="216"/>
      <c r="F44" s="220">
        <v>0</v>
      </c>
      <c r="G44" s="223">
        <v>56.79</v>
      </c>
      <c r="H44" s="222">
        <v>0</v>
      </c>
      <c r="I44" s="222">
        <v>0</v>
      </c>
      <c r="J44" s="179">
        <f t="shared" ref="J44:J49" si="17">100-G44+(H44+I44)</f>
        <v>43.21</v>
      </c>
      <c r="K44" s="127" t="s">
        <v>411</v>
      </c>
      <c r="L44" s="221"/>
      <c r="M44" s="222"/>
      <c r="N44" s="222"/>
      <c r="O44" s="179">
        <f t="shared" ref="O44:O49" si="18">100-L44+(M44+N44)</f>
        <v>100</v>
      </c>
      <c r="P44" s="127">
        <f t="shared" ref="P44:P49" si="19">IF(COUNTA(L44:O44)&gt;COUNT(L44:O44),0,IF(OR(L44&lt;60,M44+N44&gt;9),0,21-_xlfn.RANK.EQ(O44,$O$44:$O$49,1)))</f>
        <v>0</v>
      </c>
      <c r="Q44" s="221"/>
      <c r="R44" s="222"/>
      <c r="S44" s="222"/>
      <c r="T44" s="179">
        <f t="shared" ref="T44:T49" si="20">100-Q44+(R44+S44)</f>
        <v>100</v>
      </c>
      <c r="U44" s="127">
        <f t="shared" ref="U44:U49" si="21">IF(COUNTA(Q44:T44)&gt;COUNT(Q44:T44),0,IF(OR(Q44&lt;60,R44+S44&gt;9),0,21-_xlfn.RANK.EQ(T44,$T$44:$T$49,1)))</f>
        <v>0</v>
      </c>
      <c r="V44" s="221"/>
      <c r="W44" s="222"/>
      <c r="X44" s="222"/>
      <c r="Y44" s="179">
        <f t="shared" ref="Y44:Y49" si="22">100-V44+(W44+X44)</f>
        <v>100</v>
      </c>
      <c r="Z44" s="94">
        <f t="shared" ref="Z44:Z49" si="23">IF(COUNTA(V44:Y44)&gt;COUNT(V44:Y44),0,IF(OR(V44&lt;60,W44+X44&gt;9),0,21-_xlfn.RANK.EQ(Y44,$Y$44:$Y$49,1)))</f>
        <v>0</v>
      </c>
    </row>
    <row r="45" spans="1:26" x14ac:dyDescent="0.3">
      <c r="A45" s="198" t="s">
        <v>124</v>
      </c>
      <c r="B45" s="192" t="s">
        <v>125</v>
      </c>
      <c r="C45" s="193" t="s">
        <v>126</v>
      </c>
      <c r="D45" s="193" t="s">
        <v>127</v>
      </c>
      <c r="E45" s="216"/>
      <c r="F45" s="220">
        <v>0</v>
      </c>
      <c r="G45" s="223"/>
      <c r="H45" s="222"/>
      <c r="I45" s="222"/>
      <c r="J45" s="179">
        <f t="shared" si="17"/>
        <v>100</v>
      </c>
      <c r="K45" s="127">
        <f t="shared" ref="K45:K49" si="24">IF(OR(G45&lt;60,H45+I45&gt;9),0,21-_xlfn.RANK.EQ(J45,$J$44:$J$49,1))</f>
        <v>0</v>
      </c>
      <c r="L45" s="221">
        <v>48.44</v>
      </c>
      <c r="M45" s="222">
        <v>8</v>
      </c>
      <c r="N45" s="222">
        <v>0</v>
      </c>
      <c r="O45" s="179">
        <f t="shared" si="18"/>
        <v>59.56</v>
      </c>
      <c r="P45" s="127" t="s">
        <v>411</v>
      </c>
      <c r="Q45" s="221"/>
      <c r="R45" s="222"/>
      <c r="S45" s="222"/>
      <c r="T45" s="179">
        <f t="shared" si="20"/>
        <v>100</v>
      </c>
      <c r="U45" s="127">
        <f t="shared" si="21"/>
        <v>0</v>
      </c>
      <c r="V45" s="221"/>
      <c r="W45" s="222"/>
      <c r="X45" s="222"/>
      <c r="Y45" s="179">
        <f t="shared" si="22"/>
        <v>100</v>
      </c>
      <c r="Z45" s="94">
        <f t="shared" si="23"/>
        <v>0</v>
      </c>
    </row>
    <row r="46" spans="1:26" x14ac:dyDescent="0.3">
      <c r="A46" s="224" t="s">
        <v>353</v>
      </c>
      <c r="B46" s="200" t="s">
        <v>354</v>
      </c>
      <c r="C46" s="193" t="s">
        <v>187</v>
      </c>
      <c r="D46" s="201" t="s">
        <v>356</v>
      </c>
      <c r="E46" s="216"/>
      <c r="F46" s="220">
        <f t="shared" ref="F46:F49" si="25">K46+Z46+P46+U46</f>
        <v>0</v>
      </c>
      <c r="G46" s="223"/>
      <c r="H46" s="222"/>
      <c r="I46" s="222"/>
      <c r="J46" s="179">
        <f t="shared" si="17"/>
        <v>100</v>
      </c>
      <c r="K46" s="127">
        <f t="shared" si="24"/>
        <v>0</v>
      </c>
      <c r="L46" s="221"/>
      <c r="M46" s="222"/>
      <c r="N46" s="222"/>
      <c r="O46" s="179">
        <f t="shared" si="18"/>
        <v>100</v>
      </c>
      <c r="P46" s="127">
        <f t="shared" si="19"/>
        <v>0</v>
      </c>
      <c r="Q46" s="221"/>
      <c r="R46" s="222"/>
      <c r="S46" s="222"/>
      <c r="T46" s="179">
        <f t="shared" si="20"/>
        <v>100</v>
      </c>
      <c r="U46" s="127">
        <f t="shared" si="21"/>
        <v>0</v>
      </c>
      <c r="V46" s="221"/>
      <c r="W46" s="222"/>
      <c r="X46" s="222"/>
      <c r="Y46" s="179">
        <f t="shared" si="22"/>
        <v>100</v>
      </c>
      <c r="Z46" s="94">
        <f t="shared" si="23"/>
        <v>0</v>
      </c>
    </row>
    <row r="47" spans="1:26" x14ac:dyDescent="0.3">
      <c r="A47" s="200"/>
      <c r="B47" s="200"/>
      <c r="C47" s="201"/>
      <c r="D47" s="193"/>
      <c r="E47" s="255"/>
      <c r="F47" s="220">
        <f t="shared" si="25"/>
        <v>0</v>
      </c>
      <c r="G47" s="227"/>
      <c r="H47" s="226"/>
      <c r="I47" s="226"/>
      <c r="J47" s="179">
        <f t="shared" si="17"/>
        <v>100</v>
      </c>
      <c r="K47" s="127">
        <f t="shared" si="24"/>
        <v>0</v>
      </c>
      <c r="L47" s="225"/>
      <c r="M47" s="226"/>
      <c r="N47" s="226"/>
      <c r="O47" s="179">
        <f t="shared" si="18"/>
        <v>100</v>
      </c>
      <c r="P47" s="127">
        <f t="shared" si="19"/>
        <v>0</v>
      </c>
      <c r="Q47" s="225"/>
      <c r="R47" s="226"/>
      <c r="S47" s="226"/>
      <c r="T47" s="179">
        <f t="shared" si="20"/>
        <v>100</v>
      </c>
      <c r="U47" s="127">
        <f t="shared" si="21"/>
        <v>0</v>
      </c>
      <c r="V47" s="225"/>
      <c r="W47" s="226"/>
      <c r="X47" s="226"/>
      <c r="Y47" s="179">
        <f t="shared" si="22"/>
        <v>100</v>
      </c>
      <c r="Z47" s="94">
        <f t="shared" si="23"/>
        <v>0</v>
      </c>
    </row>
    <row r="48" spans="1:26" x14ac:dyDescent="0.3">
      <c r="A48" s="200"/>
      <c r="B48" s="200"/>
      <c r="C48" s="200"/>
      <c r="D48" s="193"/>
      <c r="E48" s="216"/>
      <c r="F48" s="220">
        <f t="shared" si="25"/>
        <v>0</v>
      </c>
      <c r="G48" s="227"/>
      <c r="H48" s="226"/>
      <c r="I48" s="226"/>
      <c r="J48" s="179">
        <f t="shared" si="17"/>
        <v>100</v>
      </c>
      <c r="K48" s="127">
        <f t="shared" si="24"/>
        <v>0</v>
      </c>
      <c r="L48" s="225"/>
      <c r="M48" s="226"/>
      <c r="N48" s="226"/>
      <c r="O48" s="179">
        <f t="shared" si="18"/>
        <v>100</v>
      </c>
      <c r="P48" s="127">
        <f t="shared" si="19"/>
        <v>0</v>
      </c>
      <c r="Q48" s="225"/>
      <c r="R48" s="226"/>
      <c r="S48" s="226"/>
      <c r="T48" s="179">
        <f t="shared" si="20"/>
        <v>100</v>
      </c>
      <c r="U48" s="127">
        <f t="shared" si="21"/>
        <v>0</v>
      </c>
      <c r="V48" s="225"/>
      <c r="W48" s="226"/>
      <c r="X48" s="226"/>
      <c r="Y48" s="179">
        <f t="shared" si="22"/>
        <v>100</v>
      </c>
      <c r="Z48" s="94">
        <f t="shared" si="23"/>
        <v>0</v>
      </c>
    </row>
    <row r="49" spans="1:27" ht="16.2" thickBot="1" x14ac:dyDescent="0.35">
      <c r="A49" s="192"/>
      <c r="B49" s="192"/>
      <c r="C49" s="192"/>
      <c r="D49" s="193"/>
      <c r="E49" s="216"/>
      <c r="F49" s="229">
        <f t="shared" si="25"/>
        <v>0</v>
      </c>
      <c r="G49" s="234"/>
      <c r="H49" s="231"/>
      <c r="I49" s="231"/>
      <c r="J49" s="232">
        <f t="shared" si="17"/>
        <v>100</v>
      </c>
      <c r="K49" s="233">
        <f t="shared" si="24"/>
        <v>0</v>
      </c>
      <c r="L49" s="230"/>
      <c r="M49" s="231"/>
      <c r="N49" s="231"/>
      <c r="O49" s="232">
        <f t="shared" si="18"/>
        <v>100</v>
      </c>
      <c r="P49" s="233">
        <f t="shared" si="19"/>
        <v>0</v>
      </c>
      <c r="Q49" s="230"/>
      <c r="R49" s="231"/>
      <c r="S49" s="231"/>
      <c r="T49" s="232">
        <f t="shared" si="20"/>
        <v>100</v>
      </c>
      <c r="U49" s="233">
        <f t="shared" si="21"/>
        <v>0</v>
      </c>
      <c r="V49" s="230"/>
      <c r="W49" s="231"/>
      <c r="X49" s="231"/>
      <c r="Y49" s="232">
        <f t="shared" si="22"/>
        <v>100</v>
      </c>
      <c r="Z49" s="95">
        <f t="shared" si="23"/>
        <v>0</v>
      </c>
    </row>
    <row r="50" spans="1:27" x14ac:dyDescent="0.3">
      <c r="A50" s="206"/>
      <c r="B50" s="206"/>
      <c r="C50" s="206"/>
      <c r="D50" s="206"/>
      <c r="E50" s="206"/>
      <c r="F50" s="235"/>
      <c r="G50" s="235"/>
      <c r="H50" s="235"/>
      <c r="I50" s="235"/>
      <c r="J50" s="235"/>
      <c r="K50" s="235"/>
      <c r="L50" s="235"/>
      <c r="M50" s="235"/>
      <c r="N50" s="235"/>
      <c r="O50" s="235"/>
      <c r="P50" s="235"/>
      <c r="Q50" s="235"/>
      <c r="R50" s="235"/>
      <c r="S50" s="235"/>
      <c r="T50" s="235"/>
      <c r="U50" s="235"/>
      <c r="V50" s="235"/>
      <c r="W50" s="235"/>
      <c r="X50" s="235"/>
      <c r="Y50" s="235"/>
    </row>
    <row r="51" spans="1:27" ht="16.2" thickBot="1" x14ac:dyDescent="0.35">
      <c r="A51" s="206"/>
      <c r="B51" s="206"/>
      <c r="C51" s="206"/>
      <c r="D51" s="206"/>
      <c r="E51" s="206"/>
      <c r="F51" s="235"/>
      <c r="G51" s="235"/>
      <c r="H51" s="235"/>
      <c r="I51" s="235"/>
      <c r="J51" s="235"/>
      <c r="K51" s="235"/>
      <c r="L51" s="235"/>
      <c r="M51" s="235"/>
      <c r="N51" s="235"/>
      <c r="O51" s="235"/>
      <c r="P51" s="235"/>
      <c r="Q51" s="235"/>
      <c r="R51" s="235"/>
      <c r="S51" s="235"/>
      <c r="T51" s="235"/>
      <c r="U51" s="235"/>
      <c r="V51" s="235"/>
      <c r="W51" s="235"/>
      <c r="X51" s="235"/>
      <c r="Y51" s="235"/>
    </row>
    <row r="52" spans="1:27" ht="24" thickBot="1" x14ac:dyDescent="0.35">
      <c r="A52" s="206"/>
      <c r="B52" s="206"/>
      <c r="C52" s="206"/>
      <c r="D52" s="206"/>
      <c r="E52" s="206"/>
      <c r="F52" s="235"/>
      <c r="G52" s="386" t="s">
        <v>233</v>
      </c>
      <c r="H52" s="387"/>
      <c r="I52" s="387"/>
      <c r="J52" s="387"/>
      <c r="K52" s="236"/>
      <c r="L52" s="383" t="s">
        <v>37</v>
      </c>
      <c r="M52" s="384"/>
      <c r="N52" s="384"/>
      <c r="O52" s="384"/>
      <c r="P52" s="237"/>
      <c r="Q52" s="383" t="s">
        <v>38</v>
      </c>
      <c r="R52" s="384"/>
      <c r="S52" s="384"/>
      <c r="T52" s="384"/>
      <c r="U52" s="237"/>
      <c r="V52" s="385" t="s">
        <v>416</v>
      </c>
      <c r="W52" s="385"/>
      <c r="X52" s="385"/>
      <c r="Y52" s="385"/>
      <c r="Z52" s="51"/>
    </row>
    <row r="53" spans="1:27" s="35" customFormat="1" ht="46.8" x14ac:dyDescent="0.3">
      <c r="A53" s="352" t="s">
        <v>76</v>
      </c>
      <c r="B53" s="353"/>
      <c r="C53" s="353"/>
      <c r="D53" s="353"/>
      <c r="E53" s="389"/>
      <c r="F53" s="207" t="s">
        <v>4</v>
      </c>
      <c r="G53" s="256" t="s">
        <v>39</v>
      </c>
      <c r="H53" s="239" t="s">
        <v>5</v>
      </c>
      <c r="I53" s="239" t="s">
        <v>6</v>
      </c>
      <c r="J53" s="240" t="s">
        <v>40</v>
      </c>
      <c r="K53" s="210" t="s">
        <v>41</v>
      </c>
      <c r="L53" s="241" t="s">
        <v>39</v>
      </c>
      <c r="M53" s="242" t="s">
        <v>5</v>
      </c>
      <c r="N53" s="242" t="s">
        <v>6</v>
      </c>
      <c r="O53" s="243" t="s">
        <v>40</v>
      </c>
      <c r="P53" s="210" t="s">
        <v>41</v>
      </c>
      <c r="Q53" s="241" t="s">
        <v>39</v>
      </c>
      <c r="R53" s="242" t="s">
        <v>5</v>
      </c>
      <c r="S53" s="242" t="s">
        <v>6</v>
      </c>
      <c r="T53" s="243" t="s">
        <v>40</v>
      </c>
      <c r="U53" s="244" t="s">
        <v>41</v>
      </c>
      <c r="V53" s="238" t="s">
        <v>39</v>
      </c>
      <c r="W53" s="239" t="s">
        <v>5</v>
      </c>
      <c r="X53" s="239" t="s">
        <v>6</v>
      </c>
      <c r="Y53" s="240" t="s">
        <v>40</v>
      </c>
      <c r="Z53" s="10" t="s">
        <v>41</v>
      </c>
    </row>
    <row r="54" spans="1:27" x14ac:dyDescent="0.3">
      <c r="A54" s="211" t="s">
        <v>11</v>
      </c>
      <c r="B54" s="211" t="s">
        <v>12</v>
      </c>
      <c r="C54" s="212" t="s">
        <v>13</v>
      </c>
      <c r="D54" s="211" t="s">
        <v>14</v>
      </c>
      <c r="E54" s="213" t="s">
        <v>56</v>
      </c>
      <c r="F54" s="180"/>
      <c r="G54" s="250"/>
      <c r="H54" s="247"/>
      <c r="I54" s="247"/>
      <c r="J54" s="248"/>
      <c r="K54" s="249"/>
      <c r="L54" s="246"/>
      <c r="M54" s="247"/>
      <c r="N54" s="247"/>
      <c r="O54" s="248"/>
      <c r="P54" s="249"/>
      <c r="Q54" s="246"/>
      <c r="R54" s="247"/>
      <c r="S54" s="247"/>
      <c r="T54" s="248"/>
      <c r="U54" s="249"/>
      <c r="V54" s="246"/>
      <c r="W54" s="247"/>
      <c r="X54" s="247"/>
      <c r="Y54" s="248"/>
      <c r="Z54" s="39"/>
    </row>
    <row r="55" spans="1:27" ht="17.100000000000001" customHeight="1" x14ac:dyDescent="0.3">
      <c r="A55" s="192" t="s">
        <v>84</v>
      </c>
      <c r="B55" s="192" t="s">
        <v>85</v>
      </c>
      <c r="C55" s="193" t="s">
        <v>86</v>
      </c>
      <c r="D55" s="192" t="s">
        <v>87</v>
      </c>
      <c r="E55" s="217"/>
      <c r="F55" s="220">
        <f t="shared" ref="F55:F70" si="26">K55+Z55+P55+U55</f>
        <v>0</v>
      </c>
      <c r="G55" s="221"/>
      <c r="H55" s="222"/>
      <c r="I55" s="222"/>
      <c r="J55" s="179">
        <f t="shared" ref="J55:J92" si="27">100-G55+(H55+I55)</f>
        <v>100</v>
      </c>
      <c r="K55" s="127">
        <f>IF(OR(G55&lt;60,H55+I55&gt;9),0,21-_xlfn.RANK.EQ(J55,$J$55:$J$90,1))</f>
        <v>0</v>
      </c>
      <c r="L55" s="223"/>
      <c r="M55" s="222"/>
      <c r="N55" s="222"/>
      <c r="O55" s="179">
        <f t="shared" ref="O55:O87" si="28">100-L55+(M55+N55)</f>
        <v>100</v>
      </c>
      <c r="P55" s="127">
        <f t="shared" ref="P55:P93" si="29">IF(AA55&gt;=1000000000,0,MAX(0,21-_xlfn.RANK.EQ(AA55,$AA$55:$AA$93,1)))</f>
        <v>0</v>
      </c>
      <c r="Q55" s="223"/>
      <c r="R55" s="222"/>
      <c r="S55" s="222"/>
      <c r="T55" s="179">
        <f t="shared" ref="T55:T87" si="30">100-Q55+(R55+S55)</f>
        <v>100</v>
      </c>
      <c r="U55" s="127">
        <f t="shared" ref="U55:U60" si="31">IF(COUNTA(Q55:T55)&gt;COUNT(Q55:T55),0,IF(OR(Q55&lt;60,R55+S55&gt;9),0,21-_xlfn.RANK.EQ(T55,$T$55:$T$93,1)))</f>
        <v>0</v>
      </c>
      <c r="V55" s="223"/>
      <c r="W55" s="222"/>
      <c r="X55" s="222"/>
      <c r="Y55" s="179">
        <f t="shared" ref="Y55:Y87" si="32">100-V55+(W55+X55)</f>
        <v>100</v>
      </c>
      <c r="Z55" s="94">
        <f>IF(COUNTA(V55:Y55)&gt;COUNT(V55:Y55),0,IF(OR(V55&lt;60,W55+X55&gt;9),0,21-_xlfn.RANK.EQ(Y55,$Y$55:$Y$93,1)))</f>
        <v>0</v>
      </c>
      <c r="AA55">
        <f t="shared" ref="AA55:AA93" si="33">IF(COUNTA(L55:O55)&gt;COUNT(L55:O55),1000000000,IF(OR(NOT(ISNUMBER(L55)),L55&lt;60,N(M55)+N(N55)&gt;9),1000000000,O55))</f>
        <v>1000000000</v>
      </c>
    </row>
    <row r="56" spans="1:27" x14ac:dyDescent="0.3">
      <c r="A56" s="192" t="s">
        <v>73</v>
      </c>
      <c r="B56" s="192" t="s">
        <v>101</v>
      </c>
      <c r="C56" s="193" t="s">
        <v>86</v>
      </c>
      <c r="D56" s="192" t="s">
        <v>102</v>
      </c>
      <c r="E56" s="217"/>
      <c r="F56" s="220">
        <f t="shared" si="26"/>
        <v>0</v>
      </c>
      <c r="G56" s="221">
        <v>72.319999999999993</v>
      </c>
      <c r="H56" s="222" t="s">
        <v>306</v>
      </c>
      <c r="I56" s="222"/>
      <c r="J56" s="179">
        <v>100</v>
      </c>
      <c r="K56" s="127">
        <v>0</v>
      </c>
      <c r="L56" s="223"/>
      <c r="M56" s="222"/>
      <c r="N56" s="222"/>
      <c r="O56" s="179">
        <f t="shared" si="28"/>
        <v>100</v>
      </c>
      <c r="P56" s="127">
        <f t="shared" si="29"/>
        <v>0</v>
      </c>
      <c r="Q56" s="223"/>
      <c r="R56" s="222"/>
      <c r="S56" s="222"/>
      <c r="T56" s="179">
        <f t="shared" si="30"/>
        <v>100</v>
      </c>
      <c r="U56" s="127">
        <f t="shared" si="31"/>
        <v>0</v>
      </c>
      <c r="V56" s="223"/>
      <c r="W56" s="222"/>
      <c r="X56" s="222"/>
      <c r="Y56" s="179">
        <f t="shared" si="32"/>
        <v>100</v>
      </c>
      <c r="Z56" s="94">
        <f t="shared" ref="Z56:Z93" si="34">IF(COUNTA(V56:Y56)&gt;COUNT(V56:Y56),0,IF(OR(V56&lt;60,W56+X56&gt;9),0,21-_xlfn.RANK.EQ(Y56,$Y$55:$Y$93,1)))</f>
        <v>0</v>
      </c>
      <c r="AA56">
        <f t="shared" si="33"/>
        <v>1000000000</v>
      </c>
    </row>
    <row r="57" spans="1:27" x14ac:dyDescent="0.3">
      <c r="A57" s="192" t="s">
        <v>103</v>
      </c>
      <c r="B57" s="192" t="s">
        <v>104</v>
      </c>
      <c r="C57" s="192" t="s">
        <v>105</v>
      </c>
      <c r="D57" s="192" t="s">
        <v>106</v>
      </c>
      <c r="E57" s="217"/>
      <c r="F57" s="220">
        <f t="shared" si="26"/>
        <v>22</v>
      </c>
      <c r="G57" s="221">
        <v>65.89</v>
      </c>
      <c r="H57" s="222">
        <v>0</v>
      </c>
      <c r="I57" s="222">
        <v>0</v>
      </c>
      <c r="J57" s="179">
        <f t="shared" si="27"/>
        <v>34.11</v>
      </c>
      <c r="K57" s="127">
        <f t="shared" ref="K57:K92" si="35">IF(OR(G57&lt;60,H57+I57&gt;9),0,21-_xlfn.RANK.EQ(J57,$J$55:$J$90,1))</f>
        <v>8</v>
      </c>
      <c r="L57" s="223">
        <v>70.31</v>
      </c>
      <c r="M57" s="222">
        <v>4</v>
      </c>
      <c r="N57" s="222">
        <v>0</v>
      </c>
      <c r="O57" s="179">
        <f t="shared" si="28"/>
        <v>33.69</v>
      </c>
      <c r="P57" s="127">
        <f t="shared" si="29"/>
        <v>14</v>
      </c>
      <c r="Q57" s="223"/>
      <c r="R57" s="222"/>
      <c r="S57" s="222"/>
      <c r="T57" s="179">
        <f t="shared" si="30"/>
        <v>100</v>
      </c>
      <c r="U57" s="127">
        <f t="shared" si="31"/>
        <v>0</v>
      </c>
      <c r="V57" s="221"/>
      <c r="W57" s="222"/>
      <c r="X57" s="222"/>
      <c r="Y57" s="179">
        <f t="shared" si="32"/>
        <v>100</v>
      </c>
      <c r="Z57" s="94">
        <f t="shared" si="34"/>
        <v>0</v>
      </c>
      <c r="AA57">
        <f t="shared" si="33"/>
        <v>33.69</v>
      </c>
    </row>
    <row r="58" spans="1:27" x14ac:dyDescent="0.3">
      <c r="A58" s="192" t="s">
        <v>138</v>
      </c>
      <c r="B58" s="192" t="s">
        <v>139</v>
      </c>
      <c r="C58" s="193" t="s">
        <v>96</v>
      </c>
      <c r="D58" s="192" t="s">
        <v>140</v>
      </c>
      <c r="E58" s="217"/>
      <c r="F58" s="220">
        <f t="shared" si="26"/>
        <v>20</v>
      </c>
      <c r="G58" s="221"/>
      <c r="H58" s="222"/>
      <c r="I58" s="222"/>
      <c r="J58" s="179">
        <f t="shared" si="27"/>
        <v>100</v>
      </c>
      <c r="K58" s="127">
        <f t="shared" si="35"/>
        <v>0</v>
      </c>
      <c r="L58" s="223" t="s">
        <v>394</v>
      </c>
      <c r="M58" s="222"/>
      <c r="N58" s="222"/>
      <c r="O58" s="179" t="s">
        <v>352</v>
      </c>
      <c r="P58" s="127">
        <f t="shared" si="29"/>
        <v>0</v>
      </c>
      <c r="Q58" s="223">
        <v>71.56</v>
      </c>
      <c r="R58" s="222">
        <v>0</v>
      </c>
      <c r="S58" s="222">
        <v>0</v>
      </c>
      <c r="T58" s="179">
        <f t="shared" si="30"/>
        <v>28.439999999999998</v>
      </c>
      <c r="U58" s="127">
        <f t="shared" si="31"/>
        <v>20</v>
      </c>
      <c r="V58" s="223"/>
      <c r="W58" s="222"/>
      <c r="X58" s="222"/>
      <c r="Y58" s="179">
        <f t="shared" si="32"/>
        <v>100</v>
      </c>
      <c r="Z58" s="94">
        <f t="shared" si="34"/>
        <v>0</v>
      </c>
      <c r="AA58">
        <f t="shared" si="33"/>
        <v>1000000000</v>
      </c>
    </row>
    <row r="59" spans="1:27" x14ac:dyDescent="0.3">
      <c r="A59" s="192" t="s">
        <v>144</v>
      </c>
      <c r="B59" s="192" t="s">
        <v>145</v>
      </c>
      <c r="C59" s="193" t="s">
        <v>82</v>
      </c>
      <c r="D59" s="192" t="s">
        <v>146</v>
      </c>
      <c r="E59" s="217"/>
      <c r="F59" s="220">
        <f t="shared" si="26"/>
        <v>0</v>
      </c>
      <c r="G59" s="221"/>
      <c r="H59" s="222"/>
      <c r="I59" s="222"/>
      <c r="J59" s="179">
        <f t="shared" si="27"/>
        <v>100</v>
      </c>
      <c r="K59" s="127">
        <f t="shared" si="35"/>
        <v>0</v>
      </c>
      <c r="L59" s="223"/>
      <c r="M59" s="222"/>
      <c r="N59" s="222"/>
      <c r="O59" s="179">
        <f t="shared" si="28"/>
        <v>100</v>
      </c>
      <c r="P59" s="127">
        <f t="shared" si="29"/>
        <v>0</v>
      </c>
      <c r="Q59" s="223"/>
      <c r="R59" s="222"/>
      <c r="S59" s="222"/>
      <c r="T59" s="179">
        <f t="shared" si="30"/>
        <v>100</v>
      </c>
      <c r="U59" s="127">
        <f t="shared" si="31"/>
        <v>0</v>
      </c>
      <c r="V59" s="223"/>
      <c r="W59" s="222"/>
      <c r="X59" s="222"/>
      <c r="Y59" s="179">
        <f t="shared" si="32"/>
        <v>100</v>
      </c>
      <c r="Z59" s="94">
        <f t="shared" si="34"/>
        <v>0</v>
      </c>
      <c r="AA59">
        <f t="shared" si="33"/>
        <v>1000000000</v>
      </c>
    </row>
    <row r="60" spans="1:27" x14ac:dyDescent="0.3">
      <c r="A60" s="192" t="s">
        <v>144</v>
      </c>
      <c r="B60" s="192" t="s">
        <v>145</v>
      </c>
      <c r="C60" s="193" t="s">
        <v>82</v>
      </c>
      <c r="D60" s="192" t="s">
        <v>147</v>
      </c>
      <c r="E60" s="217"/>
      <c r="F60" s="220">
        <f t="shared" si="26"/>
        <v>13</v>
      </c>
      <c r="G60" s="221">
        <v>60.18</v>
      </c>
      <c r="H60" s="222">
        <v>0</v>
      </c>
      <c r="I60" s="222">
        <v>0</v>
      </c>
      <c r="J60" s="179">
        <f t="shared" si="27"/>
        <v>39.82</v>
      </c>
      <c r="K60" s="127">
        <f t="shared" si="35"/>
        <v>0</v>
      </c>
      <c r="L60" s="223">
        <v>64.69</v>
      </c>
      <c r="M60" s="222">
        <v>0</v>
      </c>
      <c r="N60" s="222">
        <v>0</v>
      </c>
      <c r="O60" s="179">
        <f t="shared" si="28"/>
        <v>35.31</v>
      </c>
      <c r="P60" s="127">
        <f t="shared" si="29"/>
        <v>13</v>
      </c>
      <c r="Q60" s="223"/>
      <c r="R60" s="222"/>
      <c r="S60" s="222"/>
      <c r="T60" s="179">
        <f t="shared" si="30"/>
        <v>100</v>
      </c>
      <c r="U60" s="127">
        <f t="shared" si="31"/>
        <v>0</v>
      </c>
      <c r="V60" s="223"/>
      <c r="W60" s="222"/>
      <c r="X60" s="222"/>
      <c r="Y60" s="179">
        <f t="shared" si="32"/>
        <v>100</v>
      </c>
      <c r="Z60" s="94">
        <f t="shared" si="34"/>
        <v>0</v>
      </c>
      <c r="AA60">
        <f t="shared" si="33"/>
        <v>35.31</v>
      </c>
    </row>
    <row r="61" spans="1:27" x14ac:dyDescent="0.3">
      <c r="A61" s="192" t="s">
        <v>149</v>
      </c>
      <c r="B61" s="192" t="s">
        <v>150</v>
      </c>
      <c r="C61" s="193" t="s">
        <v>151</v>
      </c>
      <c r="D61" s="192" t="s">
        <v>152</v>
      </c>
      <c r="E61" s="217"/>
      <c r="F61" s="220">
        <v>19</v>
      </c>
      <c r="G61" s="221">
        <v>65.709999999999994</v>
      </c>
      <c r="H61" s="222">
        <v>0</v>
      </c>
      <c r="I61" s="222">
        <v>0</v>
      </c>
      <c r="J61" s="179">
        <f t="shared" si="27"/>
        <v>34.290000000000006</v>
      </c>
      <c r="K61" s="127">
        <f t="shared" si="35"/>
        <v>7</v>
      </c>
      <c r="L61" s="223">
        <v>59.38</v>
      </c>
      <c r="M61" s="222">
        <v>0</v>
      </c>
      <c r="N61" s="222">
        <v>0</v>
      </c>
      <c r="O61" s="179">
        <f t="shared" si="28"/>
        <v>40.619999999999997</v>
      </c>
      <c r="P61" s="127" t="s">
        <v>411</v>
      </c>
      <c r="Q61" s="223">
        <v>61.09</v>
      </c>
      <c r="R61" s="222">
        <v>0</v>
      </c>
      <c r="S61" s="222">
        <v>0</v>
      </c>
      <c r="T61" s="179">
        <f t="shared" si="30"/>
        <v>38.909999999999997</v>
      </c>
      <c r="U61" s="127">
        <v>12</v>
      </c>
      <c r="V61" s="223"/>
      <c r="W61" s="222"/>
      <c r="X61" s="222"/>
      <c r="Y61" s="179">
        <f t="shared" si="32"/>
        <v>100</v>
      </c>
      <c r="Z61" s="94">
        <f t="shared" si="34"/>
        <v>0</v>
      </c>
      <c r="AA61">
        <f t="shared" si="33"/>
        <v>1000000000</v>
      </c>
    </row>
    <row r="62" spans="1:27" x14ac:dyDescent="0.3">
      <c r="A62" s="192" t="s">
        <v>160</v>
      </c>
      <c r="B62" s="192" t="s">
        <v>161</v>
      </c>
      <c r="C62" s="193" t="s">
        <v>162</v>
      </c>
      <c r="D62" s="192" t="s">
        <v>163</v>
      </c>
      <c r="E62" s="217"/>
      <c r="F62" s="220">
        <f t="shared" si="26"/>
        <v>0</v>
      </c>
      <c r="G62" s="221"/>
      <c r="H62" s="222"/>
      <c r="I62" s="222"/>
      <c r="J62" s="179">
        <f t="shared" si="27"/>
        <v>100</v>
      </c>
      <c r="K62" s="127">
        <f t="shared" si="35"/>
        <v>0</v>
      </c>
      <c r="L62" s="223"/>
      <c r="M62" s="222"/>
      <c r="N62" s="222"/>
      <c r="O62" s="179">
        <f t="shared" si="28"/>
        <v>100</v>
      </c>
      <c r="P62" s="127">
        <f t="shared" si="29"/>
        <v>0</v>
      </c>
      <c r="Q62" s="223"/>
      <c r="R62" s="222"/>
      <c r="S62" s="222"/>
      <c r="T62" s="179">
        <f t="shared" si="30"/>
        <v>100</v>
      </c>
      <c r="U62" s="127">
        <f t="shared" ref="U62:U70" si="36">IF(COUNTA(Q62:T62)&gt;COUNT(Q62:T62),0,IF(OR(Q62&lt;60,R62+S62&gt;9),0,21-_xlfn.RANK.EQ(T62,$T$55:$T$93,1)))</f>
        <v>0</v>
      </c>
      <c r="V62" s="223"/>
      <c r="W62" s="222"/>
      <c r="X62" s="222"/>
      <c r="Y62" s="179">
        <f t="shared" si="32"/>
        <v>100</v>
      </c>
      <c r="Z62" s="94">
        <f t="shared" si="34"/>
        <v>0</v>
      </c>
      <c r="AA62">
        <f t="shared" si="33"/>
        <v>1000000000</v>
      </c>
    </row>
    <row r="63" spans="1:27" x14ac:dyDescent="0.3">
      <c r="A63" s="192" t="s">
        <v>164</v>
      </c>
      <c r="B63" s="192" t="s">
        <v>95</v>
      </c>
      <c r="C63" s="193" t="s">
        <v>165</v>
      </c>
      <c r="D63" s="192" t="s">
        <v>166</v>
      </c>
      <c r="E63" s="217"/>
      <c r="F63" s="220">
        <f t="shared" si="26"/>
        <v>0</v>
      </c>
      <c r="G63" s="221">
        <v>58.93</v>
      </c>
      <c r="H63" s="222">
        <v>0</v>
      </c>
      <c r="I63" s="222">
        <v>0</v>
      </c>
      <c r="J63" s="179">
        <f t="shared" si="27"/>
        <v>41.07</v>
      </c>
      <c r="K63" s="127">
        <f t="shared" si="35"/>
        <v>0</v>
      </c>
      <c r="L63" s="223"/>
      <c r="M63" s="222"/>
      <c r="N63" s="222"/>
      <c r="O63" s="179">
        <f t="shared" si="28"/>
        <v>100</v>
      </c>
      <c r="P63" s="127">
        <f t="shared" si="29"/>
        <v>0</v>
      </c>
      <c r="Q63" s="223"/>
      <c r="R63" s="222"/>
      <c r="S63" s="222"/>
      <c r="T63" s="179">
        <f t="shared" si="30"/>
        <v>100</v>
      </c>
      <c r="U63" s="127">
        <f t="shared" si="36"/>
        <v>0</v>
      </c>
      <c r="V63" s="223"/>
      <c r="W63" s="222"/>
      <c r="X63" s="222"/>
      <c r="Y63" s="179">
        <f t="shared" si="32"/>
        <v>100</v>
      </c>
      <c r="Z63" s="94">
        <f t="shared" si="34"/>
        <v>0</v>
      </c>
      <c r="AA63">
        <f t="shared" si="33"/>
        <v>1000000000</v>
      </c>
    </row>
    <row r="64" spans="1:27" x14ac:dyDescent="0.3">
      <c r="A64" s="192" t="s">
        <v>167</v>
      </c>
      <c r="B64" s="192" t="s">
        <v>168</v>
      </c>
      <c r="C64" s="193" t="s">
        <v>169</v>
      </c>
      <c r="D64" s="192" t="s">
        <v>311</v>
      </c>
      <c r="E64" s="217"/>
      <c r="F64" s="220">
        <f t="shared" si="26"/>
        <v>10</v>
      </c>
      <c r="G64" s="221">
        <v>70.540000000000006</v>
      </c>
      <c r="H64" s="222">
        <v>4</v>
      </c>
      <c r="I64" s="222">
        <v>0</v>
      </c>
      <c r="J64" s="179">
        <f t="shared" si="27"/>
        <v>33.459999999999994</v>
      </c>
      <c r="K64" s="127">
        <f t="shared" si="35"/>
        <v>10</v>
      </c>
      <c r="L64" s="227"/>
      <c r="M64" s="226"/>
      <c r="N64" s="226"/>
      <c r="O64" s="179">
        <f t="shared" si="28"/>
        <v>100</v>
      </c>
      <c r="P64" s="127">
        <f t="shared" si="29"/>
        <v>0</v>
      </c>
      <c r="Q64" s="227"/>
      <c r="R64" s="226"/>
      <c r="S64" s="226"/>
      <c r="T64" s="179">
        <f t="shared" si="30"/>
        <v>100</v>
      </c>
      <c r="U64" s="127">
        <f t="shared" si="36"/>
        <v>0</v>
      </c>
      <c r="V64" s="223"/>
      <c r="W64" s="222"/>
      <c r="X64" s="222"/>
      <c r="Y64" s="179">
        <f t="shared" si="32"/>
        <v>100</v>
      </c>
      <c r="Z64" s="94">
        <f t="shared" si="34"/>
        <v>0</v>
      </c>
      <c r="AA64">
        <f t="shared" si="33"/>
        <v>1000000000</v>
      </c>
    </row>
    <row r="65" spans="1:27" x14ac:dyDescent="0.3">
      <c r="A65" s="192" t="s">
        <v>98</v>
      </c>
      <c r="B65" s="192" t="s">
        <v>174</v>
      </c>
      <c r="C65" s="193" t="s">
        <v>175</v>
      </c>
      <c r="D65" s="192" t="s">
        <v>176</v>
      </c>
      <c r="E65" s="217"/>
      <c r="F65" s="220">
        <f t="shared" si="26"/>
        <v>24</v>
      </c>
      <c r="G65" s="221">
        <v>66.069999999999993</v>
      </c>
      <c r="H65" s="222">
        <v>0</v>
      </c>
      <c r="I65" s="222">
        <v>0</v>
      </c>
      <c r="J65" s="179">
        <f t="shared" si="27"/>
        <v>33.930000000000007</v>
      </c>
      <c r="K65" s="127">
        <f t="shared" si="35"/>
        <v>9</v>
      </c>
      <c r="L65" s="223">
        <v>75</v>
      </c>
      <c r="M65" s="222">
        <v>8</v>
      </c>
      <c r="N65" s="222">
        <v>0</v>
      </c>
      <c r="O65" s="179">
        <f t="shared" si="28"/>
        <v>33</v>
      </c>
      <c r="P65" s="127">
        <f t="shared" si="29"/>
        <v>15</v>
      </c>
      <c r="Q65" s="223"/>
      <c r="R65" s="222"/>
      <c r="S65" s="222"/>
      <c r="T65" s="179">
        <f t="shared" si="30"/>
        <v>100</v>
      </c>
      <c r="U65" s="127">
        <f t="shared" si="36"/>
        <v>0</v>
      </c>
      <c r="V65" s="223"/>
      <c r="W65" s="222"/>
      <c r="X65" s="222"/>
      <c r="Y65" s="179">
        <f t="shared" si="32"/>
        <v>100</v>
      </c>
      <c r="Z65" s="94">
        <f t="shared" si="34"/>
        <v>0</v>
      </c>
      <c r="AA65">
        <f t="shared" si="33"/>
        <v>33</v>
      </c>
    </row>
    <row r="66" spans="1:27" x14ac:dyDescent="0.3">
      <c r="A66" s="192" t="s">
        <v>177</v>
      </c>
      <c r="B66" s="192" t="s">
        <v>178</v>
      </c>
      <c r="C66" s="193" t="s">
        <v>179</v>
      </c>
      <c r="D66" s="192" t="s">
        <v>180</v>
      </c>
      <c r="E66" s="217"/>
      <c r="F66" s="220">
        <v>0</v>
      </c>
      <c r="G66" s="221">
        <v>58.93</v>
      </c>
      <c r="H66" s="222">
        <v>0</v>
      </c>
      <c r="I66" s="222">
        <v>0</v>
      </c>
      <c r="J66" s="179">
        <f t="shared" si="27"/>
        <v>41.07</v>
      </c>
      <c r="K66" s="127" t="s">
        <v>411</v>
      </c>
      <c r="L66" s="223">
        <v>58.75</v>
      </c>
      <c r="M66" s="222" t="s">
        <v>367</v>
      </c>
      <c r="N66" s="222"/>
      <c r="O66" s="179" t="s">
        <v>367</v>
      </c>
      <c r="P66" s="127">
        <f t="shared" si="29"/>
        <v>0</v>
      </c>
      <c r="Q66" s="223"/>
      <c r="R66" s="222"/>
      <c r="S66" s="222"/>
      <c r="T66" s="179">
        <f t="shared" si="30"/>
        <v>100</v>
      </c>
      <c r="U66" s="127">
        <f t="shared" si="36"/>
        <v>0</v>
      </c>
      <c r="V66" s="223"/>
      <c r="W66" s="222"/>
      <c r="X66" s="222"/>
      <c r="Y66" s="179">
        <f t="shared" si="32"/>
        <v>100</v>
      </c>
      <c r="Z66" s="94">
        <f t="shared" si="34"/>
        <v>0</v>
      </c>
      <c r="AA66">
        <f t="shared" si="33"/>
        <v>1000000000</v>
      </c>
    </row>
    <row r="67" spans="1:27" x14ac:dyDescent="0.3">
      <c r="A67" s="192" t="s">
        <v>191</v>
      </c>
      <c r="B67" s="192" t="s">
        <v>69</v>
      </c>
      <c r="C67" s="193" t="s">
        <v>175</v>
      </c>
      <c r="D67" s="192" t="s">
        <v>70</v>
      </c>
      <c r="E67" s="217"/>
      <c r="F67" s="220">
        <f t="shared" si="26"/>
        <v>19</v>
      </c>
      <c r="G67" s="221">
        <v>71.069999999999993</v>
      </c>
      <c r="H67" s="222">
        <v>0</v>
      </c>
      <c r="I67" s="222">
        <v>0</v>
      </c>
      <c r="J67" s="179">
        <f t="shared" si="27"/>
        <v>28.930000000000007</v>
      </c>
      <c r="K67" s="127">
        <f t="shared" si="35"/>
        <v>19</v>
      </c>
      <c r="L67" s="223"/>
      <c r="M67" s="222"/>
      <c r="N67" s="222"/>
      <c r="O67" s="179">
        <f t="shared" si="28"/>
        <v>100</v>
      </c>
      <c r="P67" s="127">
        <f t="shared" si="29"/>
        <v>0</v>
      </c>
      <c r="Q67" s="223"/>
      <c r="R67" s="222"/>
      <c r="S67" s="222"/>
      <c r="T67" s="179">
        <f t="shared" si="30"/>
        <v>100</v>
      </c>
      <c r="U67" s="127">
        <f t="shared" si="36"/>
        <v>0</v>
      </c>
      <c r="V67" s="223"/>
      <c r="W67" s="222"/>
      <c r="X67" s="222"/>
      <c r="Y67" s="179">
        <f t="shared" si="32"/>
        <v>100</v>
      </c>
      <c r="Z67" s="94">
        <f t="shared" si="34"/>
        <v>0</v>
      </c>
      <c r="AA67">
        <f t="shared" si="33"/>
        <v>1000000000</v>
      </c>
    </row>
    <row r="68" spans="1:27" x14ac:dyDescent="0.3">
      <c r="A68" s="192" t="s">
        <v>191</v>
      </c>
      <c r="B68" s="192" t="s">
        <v>69</v>
      </c>
      <c r="C68" s="193" t="s">
        <v>175</v>
      </c>
      <c r="D68" s="192" t="s">
        <v>192</v>
      </c>
      <c r="E68" s="217"/>
      <c r="F68" s="220">
        <f t="shared" si="26"/>
        <v>15</v>
      </c>
      <c r="G68" s="221">
        <v>68.930000000000007</v>
      </c>
      <c r="H68" s="222">
        <v>0</v>
      </c>
      <c r="I68" s="222">
        <v>0</v>
      </c>
      <c r="J68" s="179">
        <f t="shared" si="27"/>
        <v>31.069999999999993</v>
      </c>
      <c r="K68" s="127">
        <f t="shared" si="35"/>
        <v>15</v>
      </c>
      <c r="L68" s="223"/>
      <c r="M68" s="222"/>
      <c r="N68" s="222"/>
      <c r="O68" s="179">
        <f t="shared" si="28"/>
        <v>100</v>
      </c>
      <c r="P68" s="127">
        <f t="shared" si="29"/>
        <v>0</v>
      </c>
      <c r="Q68" s="223"/>
      <c r="R68" s="222"/>
      <c r="S68" s="222"/>
      <c r="T68" s="179">
        <f t="shared" si="30"/>
        <v>100</v>
      </c>
      <c r="U68" s="127">
        <f t="shared" si="36"/>
        <v>0</v>
      </c>
      <c r="V68" s="223"/>
      <c r="W68" s="222"/>
      <c r="X68" s="222"/>
      <c r="Y68" s="179">
        <f t="shared" si="32"/>
        <v>100</v>
      </c>
      <c r="Z68" s="94">
        <f t="shared" si="34"/>
        <v>0</v>
      </c>
      <c r="AA68">
        <f t="shared" si="33"/>
        <v>1000000000</v>
      </c>
    </row>
    <row r="69" spans="1:27" x14ac:dyDescent="0.3">
      <c r="A69" s="192" t="s">
        <v>193</v>
      </c>
      <c r="B69" s="192" t="s">
        <v>194</v>
      </c>
      <c r="C69" s="193" t="s">
        <v>221</v>
      </c>
      <c r="D69" s="192" t="s">
        <v>195</v>
      </c>
      <c r="E69" s="217"/>
      <c r="F69" s="220">
        <v>11</v>
      </c>
      <c r="G69" s="221"/>
      <c r="H69" s="222"/>
      <c r="I69" s="222"/>
      <c r="J69" s="179">
        <f t="shared" si="27"/>
        <v>100</v>
      </c>
      <c r="K69" s="127">
        <f t="shared" si="35"/>
        <v>0</v>
      </c>
      <c r="L69" s="223">
        <v>62.5</v>
      </c>
      <c r="M69" s="222">
        <v>4</v>
      </c>
      <c r="N69" s="222">
        <v>0</v>
      </c>
      <c r="O69" s="179">
        <f t="shared" si="28"/>
        <v>41.5</v>
      </c>
      <c r="P69" s="127">
        <f t="shared" si="29"/>
        <v>11</v>
      </c>
      <c r="Q69" s="223">
        <v>59.22</v>
      </c>
      <c r="R69" s="222">
        <v>0</v>
      </c>
      <c r="S69" s="222">
        <v>0</v>
      </c>
      <c r="T69" s="179">
        <f t="shared" si="30"/>
        <v>40.78</v>
      </c>
      <c r="U69" s="127" t="s">
        <v>411</v>
      </c>
      <c r="V69" s="223"/>
      <c r="W69" s="222"/>
      <c r="X69" s="222"/>
      <c r="Y69" s="179">
        <f t="shared" si="32"/>
        <v>100</v>
      </c>
      <c r="Z69" s="94">
        <f t="shared" si="34"/>
        <v>0</v>
      </c>
      <c r="AA69">
        <f t="shared" si="33"/>
        <v>41.5</v>
      </c>
    </row>
    <row r="70" spans="1:27" x14ac:dyDescent="0.3">
      <c r="A70" s="192" t="s">
        <v>199</v>
      </c>
      <c r="B70" s="192" t="s">
        <v>155</v>
      </c>
      <c r="C70" s="193" t="s">
        <v>92</v>
      </c>
      <c r="D70" s="192" t="s">
        <v>200</v>
      </c>
      <c r="E70" s="217"/>
      <c r="F70" s="220">
        <f t="shared" si="26"/>
        <v>1</v>
      </c>
      <c r="G70" s="221">
        <v>60.89</v>
      </c>
      <c r="H70" s="222">
        <v>0</v>
      </c>
      <c r="I70" s="222">
        <v>0</v>
      </c>
      <c r="J70" s="179">
        <f t="shared" si="27"/>
        <v>39.11</v>
      </c>
      <c r="K70" s="127">
        <f t="shared" si="35"/>
        <v>1</v>
      </c>
      <c r="L70" s="223"/>
      <c r="M70" s="222"/>
      <c r="N70" s="222"/>
      <c r="O70" s="179">
        <f t="shared" si="28"/>
        <v>100</v>
      </c>
      <c r="P70" s="127">
        <f t="shared" si="29"/>
        <v>0</v>
      </c>
      <c r="Q70" s="223"/>
      <c r="R70" s="222"/>
      <c r="S70" s="222"/>
      <c r="T70" s="179">
        <f t="shared" si="30"/>
        <v>100</v>
      </c>
      <c r="U70" s="127">
        <f t="shared" si="36"/>
        <v>0</v>
      </c>
      <c r="V70" s="221"/>
      <c r="W70" s="222"/>
      <c r="X70" s="222"/>
      <c r="Y70" s="179">
        <f t="shared" si="32"/>
        <v>100</v>
      </c>
      <c r="Z70" s="94">
        <f t="shared" si="34"/>
        <v>0</v>
      </c>
      <c r="AA70">
        <f t="shared" si="33"/>
        <v>1000000000</v>
      </c>
    </row>
    <row r="71" spans="1:27" x14ac:dyDescent="0.3">
      <c r="A71" s="192" t="s">
        <v>160</v>
      </c>
      <c r="B71" s="192" t="s">
        <v>161</v>
      </c>
      <c r="C71" s="193" t="s">
        <v>162</v>
      </c>
      <c r="D71" s="192" t="s">
        <v>208</v>
      </c>
      <c r="E71" s="217"/>
      <c r="F71" s="220">
        <f>P71+U71</f>
        <v>31</v>
      </c>
      <c r="G71" s="221">
        <v>65.709999999999994</v>
      </c>
      <c r="H71" s="222">
        <v>0</v>
      </c>
      <c r="I71" s="222">
        <v>0</v>
      </c>
      <c r="J71" s="179">
        <f t="shared" si="27"/>
        <v>34.290000000000006</v>
      </c>
      <c r="K71" s="127">
        <f t="shared" si="35"/>
        <v>7</v>
      </c>
      <c r="L71" s="223">
        <v>71.25</v>
      </c>
      <c r="M71" s="222">
        <v>0</v>
      </c>
      <c r="N71" s="222">
        <v>0</v>
      </c>
      <c r="O71" s="179">
        <f t="shared" si="28"/>
        <v>28.75</v>
      </c>
      <c r="P71" s="127">
        <f t="shared" si="29"/>
        <v>18</v>
      </c>
      <c r="Q71" s="223">
        <v>65.63</v>
      </c>
      <c r="R71" s="222">
        <v>4</v>
      </c>
      <c r="S71" s="222">
        <v>0</v>
      </c>
      <c r="T71" s="179">
        <f t="shared" si="30"/>
        <v>38.370000000000005</v>
      </c>
      <c r="U71" s="127">
        <v>13</v>
      </c>
      <c r="V71" s="221"/>
      <c r="W71" s="222"/>
      <c r="X71" s="222"/>
      <c r="Y71" s="179">
        <f t="shared" si="32"/>
        <v>100</v>
      </c>
      <c r="Z71" s="94">
        <f t="shared" si="34"/>
        <v>0</v>
      </c>
      <c r="AA71">
        <f t="shared" si="33"/>
        <v>28.75</v>
      </c>
    </row>
    <row r="72" spans="1:27" x14ac:dyDescent="0.3">
      <c r="A72" s="192" t="s">
        <v>264</v>
      </c>
      <c r="B72" s="192" t="s">
        <v>265</v>
      </c>
      <c r="C72" s="193" t="s">
        <v>266</v>
      </c>
      <c r="D72" s="192" t="s">
        <v>267</v>
      </c>
      <c r="E72" s="251"/>
      <c r="F72" s="220">
        <f>K72+Z72+P72+U72</f>
        <v>0</v>
      </c>
      <c r="G72" s="221">
        <v>62.68</v>
      </c>
      <c r="H72" s="222">
        <v>4</v>
      </c>
      <c r="I72" s="222">
        <v>0.4</v>
      </c>
      <c r="J72" s="179">
        <f t="shared" si="27"/>
        <v>41.72</v>
      </c>
      <c r="K72" s="127">
        <v>0</v>
      </c>
      <c r="L72" s="227"/>
      <c r="M72" s="226"/>
      <c r="N72" s="226"/>
      <c r="O72" s="179">
        <f t="shared" si="28"/>
        <v>100</v>
      </c>
      <c r="P72" s="127">
        <f t="shared" si="29"/>
        <v>0</v>
      </c>
      <c r="Q72" s="227"/>
      <c r="R72" s="226"/>
      <c r="S72" s="226"/>
      <c r="T72" s="179">
        <f t="shared" si="30"/>
        <v>100</v>
      </c>
      <c r="U72" s="127">
        <f t="shared" ref="U72:U91" si="37">IF(COUNTA(Q72:T72)&gt;COUNT(Q72:T72),0,IF(OR(Q72&lt;60,R72+S72&gt;9),0,21-_xlfn.RANK.EQ(T72,$T$55:$T$93,1)))</f>
        <v>0</v>
      </c>
      <c r="V72" s="225"/>
      <c r="W72" s="226"/>
      <c r="X72" s="226"/>
      <c r="Y72" s="179">
        <f t="shared" si="32"/>
        <v>100</v>
      </c>
      <c r="Z72" s="94">
        <f t="shared" si="34"/>
        <v>0</v>
      </c>
      <c r="AA72">
        <f t="shared" si="33"/>
        <v>1000000000</v>
      </c>
    </row>
    <row r="73" spans="1:27" x14ac:dyDescent="0.3">
      <c r="A73" s="192" t="s">
        <v>264</v>
      </c>
      <c r="B73" s="192" t="s">
        <v>265</v>
      </c>
      <c r="C73" s="193" t="s">
        <v>266</v>
      </c>
      <c r="D73" s="192" t="s">
        <v>268</v>
      </c>
      <c r="E73" s="251"/>
      <c r="F73" s="220">
        <f>K73+Z73+P73+U73</f>
        <v>13</v>
      </c>
      <c r="G73" s="221">
        <v>67.319999999999993</v>
      </c>
      <c r="H73" s="222">
        <v>0</v>
      </c>
      <c r="I73" s="222">
        <v>0</v>
      </c>
      <c r="J73" s="179">
        <f t="shared" si="27"/>
        <v>32.680000000000007</v>
      </c>
      <c r="K73" s="127">
        <f t="shared" si="35"/>
        <v>13</v>
      </c>
      <c r="L73" s="227"/>
      <c r="M73" s="226"/>
      <c r="N73" s="226"/>
      <c r="O73" s="179">
        <f t="shared" si="28"/>
        <v>100</v>
      </c>
      <c r="P73" s="127">
        <f t="shared" si="29"/>
        <v>0</v>
      </c>
      <c r="Q73" s="227"/>
      <c r="R73" s="226"/>
      <c r="S73" s="226"/>
      <c r="T73" s="179">
        <f t="shared" si="30"/>
        <v>100</v>
      </c>
      <c r="U73" s="127">
        <f t="shared" si="37"/>
        <v>0</v>
      </c>
      <c r="V73" s="225"/>
      <c r="W73" s="226"/>
      <c r="X73" s="226"/>
      <c r="Y73" s="179">
        <f t="shared" si="32"/>
        <v>100</v>
      </c>
      <c r="Z73" s="94">
        <f t="shared" si="34"/>
        <v>0</v>
      </c>
      <c r="AA73">
        <f t="shared" si="33"/>
        <v>1000000000</v>
      </c>
    </row>
    <row r="74" spans="1:27" x14ac:dyDescent="0.3">
      <c r="A74" s="192" t="s">
        <v>245</v>
      </c>
      <c r="B74" s="192" t="s">
        <v>246</v>
      </c>
      <c r="C74" s="193" t="s">
        <v>206</v>
      </c>
      <c r="D74" s="192" t="s">
        <v>247</v>
      </c>
      <c r="E74" s="251"/>
      <c r="F74" s="220">
        <f>K74+Z74+P74+U74</f>
        <v>0</v>
      </c>
      <c r="G74" s="221"/>
      <c r="H74" s="222"/>
      <c r="I74" s="222"/>
      <c r="J74" s="179">
        <f t="shared" si="27"/>
        <v>100</v>
      </c>
      <c r="K74" s="127">
        <f t="shared" si="35"/>
        <v>0</v>
      </c>
      <c r="L74" s="227"/>
      <c r="M74" s="226"/>
      <c r="N74" s="226"/>
      <c r="O74" s="179">
        <f t="shared" si="28"/>
        <v>100</v>
      </c>
      <c r="P74" s="127">
        <f t="shared" si="29"/>
        <v>0</v>
      </c>
      <c r="Q74" s="227"/>
      <c r="R74" s="226"/>
      <c r="S74" s="226"/>
      <c r="T74" s="179">
        <f t="shared" si="30"/>
        <v>100</v>
      </c>
      <c r="U74" s="127">
        <f t="shared" si="37"/>
        <v>0</v>
      </c>
      <c r="V74" s="225"/>
      <c r="W74" s="226"/>
      <c r="X74" s="226"/>
      <c r="Y74" s="179">
        <f t="shared" si="32"/>
        <v>100</v>
      </c>
      <c r="Z74" s="94">
        <f t="shared" si="34"/>
        <v>0</v>
      </c>
      <c r="AA74">
        <f t="shared" si="33"/>
        <v>1000000000</v>
      </c>
    </row>
    <row r="75" spans="1:27" x14ac:dyDescent="0.3">
      <c r="A75" s="192" t="s">
        <v>245</v>
      </c>
      <c r="B75" s="192" t="s">
        <v>246</v>
      </c>
      <c r="C75" s="193" t="s">
        <v>206</v>
      </c>
      <c r="D75" s="192" t="s">
        <v>273</v>
      </c>
      <c r="E75" s="251"/>
      <c r="F75" s="220">
        <f>K75+P75</f>
        <v>39</v>
      </c>
      <c r="G75" s="221">
        <v>71.069999999999993</v>
      </c>
      <c r="H75" s="222">
        <v>0</v>
      </c>
      <c r="I75" s="222">
        <v>0</v>
      </c>
      <c r="J75" s="179">
        <f t="shared" si="27"/>
        <v>28.930000000000007</v>
      </c>
      <c r="K75" s="127">
        <f t="shared" si="35"/>
        <v>19</v>
      </c>
      <c r="L75" s="223">
        <v>76.88</v>
      </c>
      <c r="M75" s="222">
        <v>0</v>
      </c>
      <c r="N75" s="222">
        <v>0</v>
      </c>
      <c r="O75" s="179">
        <f t="shared" si="28"/>
        <v>23.120000000000005</v>
      </c>
      <c r="P75" s="127">
        <f t="shared" si="29"/>
        <v>20</v>
      </c>
      <c r="Q75" s="223">
        <v>68.59</v>
      </c>
      <c r="R75" s="222">
        <v>0</v>
      </c>
      <c r="S75" s="222">
        <v>0</v>
      </c>
      <c r="T75" s="179">
        <f t="shared" si="30"/>
        <v>31.409999999999997</v>
      </c>
      <c r="U75" s="127">
        <f t="shared" si="37"/>
        <v>19</v>
      </c>
      <c r="V75" s="221"/>
      <c r="W75" s="222"/>
      <c r="X75" s="222"/>
      <c r="Y75" s="179">
        <f t="shared" si="32"/>
        <v>100</v>
      </c>
      <c r="Z75" s="94">
        <f t="shared" si="34"/>
        <v>0</v>
      </c>
      <c r="AA75">
        <f t="shared" si="33"/>
        <v>23.120000000000005</v>
      </c>
    </row>
    <row r="76" spans="1:27" x14ac:dyDescent="0.3">
      <c r="A76" s="192" t="s">
        <v>73</v>
      </c>
      <c r="B76" s="192" t="s">
        <v>246</v>
      </c>
      <c r="C76" s="193" t="s">
        <v>206</v>
      </c>
      <c r="D76" s="192" t="s">
        <v>274</v>
      </c>
      <c r="E76" s="217"/>
      <c r="F76" s="220">
        <f>K76+Z76+P76+U76</f>
        <v>14</v>
      </c>
      <c r="G76" s="221">
        <v>67.680000000000007</v>
      </c>
      <c r="H76" s="222">
        <v>0</v>
      </c>
      <c r="I76" s="222">
        <v>0</v>
      </c>
      <c r="J76" s="179">
        <f t="shared" si="27"/>
        <v>32.319999999999993</v>
      </c>
      <c r="K76" s="127">
        <f t="shared" si="35"/>
        <v>14</v>
      </c>
      <c r="L76" s="227"/>
      <c r="M76" s="226"/>
      <c r="N76" s="226"/>
      <c r="O76" s="179">
        <f t="shared" si="28"/>
        <v>100</v>
      </c>
      <c r="P76" s="127">
        <f t="shared" si="29"/>
        <v>0</v>
      </c>
      <c r="Q76" s="227"/>
      <c r="R76" s="226"/>
      <c r="S76" s="226"/>
      <c r="T76" s="179">
        <f t="shared" si="30"/>
        <v>100</v>
      </c>
      <c r="U76" s="127">
        <f t="shared" si="37"/>
        <v>0</v>
      </c>
      <c r="V76" s="225"/>
      <c r="W76" s="226"/>
      <c r="X76" s="226"/>
      <c r="Y76" s="179">
        <f t="shared" si="32"/>
        <v>100</v>
      </c>
      <c r="Z76" s="94">
        <f t="shared" si="34"/>
        <v>0</v>
      </c>
      <c r="AA76">
        <f t="shared" si="33"/>
        <v>1000000000</v>
      </c>
    </row>
    <row r="77" spans="1:27" x14ac:dyDescent="0.3">
      <c r="A77" s="192" t="s">
        <v>210</v>
      </c>
      <c r="B77" s="192" t="s">
        <v>290</v>
      </c>
      <c r="C77" s="193" t="s">
        <v>291</v>
      </c>
      <c r="D77" s="192" t="s">
        <v>292</v>
      </c>
      <c r="E77" s="217"/>
      <c r="F77" s="220">
        <f>K77+Z77+P77+U77</f>
        <v>0</v>
      </c>
      <c r="G77" s="221"/>
      <c r="H77" s="222"/>
      <c r="I77" s="222"/>
      <c r="J77" s="179">
        <f t="shared" si="27"/>
        <v>100</v>
      </c>
      <c r="K77" s="127">
        <f t="shared" si="35"/>
        <v>0</v>
      </c>
      <c r="L77" s="222"/>
      <c r="M77" s="222"/>
      <c r="N77" s="222"/>
      <c r="O77" s="179">
        <f t="shared" si="28"/>
        <v>100</v>
      </c>
      <c r="P77" s="127">
        <f t="shared" si="29"/>
        <v>0</v>
      </c>
      <c r="Q77" s="222"/>
      <c r="R77" s="222"/>
      <c r="S77" s="222"/>
      <c r="T77" s="179">
        <f t="shared" si="30"/>
        <v>100</v>
      </c>
      <c r="U77" s="127">
        <f t="shared" si="37"/>
        <v>0</v>
      </c>
      <c r="V77" s="221"/>
      <c r="W77" s="222"/>
      <c r="X77" s="222"/>
      <c r="Y77" s="179">
        <f t="shared" si="32"/>
        <v>100</v>
      </c>
      <c r="Z77" s="94">
        <f t="shared" si="34"/>
        <v>0</v>
      </c>
      <c r="AA77">
        <f t="shared" si="33"/>
        <v>1000000000</v>
      </c>
    </row>
    <row r="78" spans="1:27" x14ac:dyDescent="0.3">
      <c r="A78" s="203" t="s">
        <v>241</v>
      </c>
      <c r="B78" s="192" t="s">
        <v>242</v>
      </c>
      <c r="C78" s="192" t="s">
        <v>243</v>
      </c>
      <c r="D78" s="192" t="s">
        <v>302</v>
      </c>
      <c r="E78" s="193"/>
      <c r="F78" s="220">
        <f>K78+Z78+P78+U78</f>
        <v>4</v>
      </c>
      <c r="G78" s="221">
        <v>66.790000000000006</v>
      </c>
      <c r="H78" s="222">
        <v>0</v>
      </c>
      <c r="I78" s="222">
        <v>1.2</v>
      </c>
      <c r="J78" s="179">
        <f t="shared" si="27"/>
        <v>34.409999999999997</v>
      </c>
      <c r="K78" s="127">
        <f t="shared" si="35"/>
        <v>4</v>
      </c>
      <c r="L78" s="222"/>
      <c r="M78" s="222"/>
      <c r="N78" s="222"/>
      <c r="O78" s="179">
        <f t="shared" si="28"/>
        <v>100</v>
      </c>
      <c r="P78" s="127">
        <f t="shared" si="29"/>
        <v>0</v>
      </c>
      <c r="Q78" s="222"/>
      <c r="R78" s="222"/>
      <c r="S78" s="222"/>
      <c r="T78" s="179">
        <f t="shared" si="30"/>
        <v>100</v>
      </c>
      <c r="U78" s="127">
        <f t="shared" si="37"/>
        <v>0</v>
      </c>
      <c r="V78" s="221"/>
      <c r="W78" s="222"/>
      <c r="X78" s="222"/>
      <c r="Y78" s="179">
        <f t="shared" si="32"/>
        <v>100</v>
      </c>
      <c r="Z78" s="94">
        <f t="shared" si="34"/>
        <v>0</v>
      </c>
      <c r="AA78">
        <f t="shared" si="33"/>
        <v>1000000000</v>
      </c>
    </row>
    <row r="79" spans="1:27" x14ac:dyDescent="0.3">
      <c r="A79" s="257" t="s">
        <v>73</v>
      </c>
      <c r="B79" s="192" t="s">
        <v>246</v>
      </c>
      <c r="C79" s="192" t="s">
        <v>206</v>
      </c>
      <c r="D79" s="192" t="s">
        <v>303</v>
      </c>
      <c r="E79" s="193"/>
      <c r="F79" s="220">
        <f>K79+Z79+P79+U79</f>
        <v>17</v>
      </c>
      <c r="G79" s="221">
        <v>69.819999999999993</v>
      </c>
      <c r="H79" s="222">
        <v>0</v>
      </c>
      <c r="I79" s="222">
        <v>0</v>
      </c>
      <c r="J79" s="179">
        <f t="shared" si="27"/>
        <v>30.180000000000007</v>
      </c>
      <c r="K79" s="127">
        <f t="shared" si="35"/>
        <v>17</v>
      </c>
      <c r="L79" s="222"/>
      <c r="M79" s="222"/>
      <c r="N79" s="222"/>
      <c r="O79" s="179">
        <f t="shared" si="28"/>
        <v>100</v>
      </c>
      <c r="P79" s="127">
        <f t="shared" si="29"/>
        <v>0</v>
      </c>
      <c r="Q79" s="222"/>
      <c r="R79" s="222"/>
      <c r="S79" s="222"/>
      <c r="T79" s="179">
        <f t="shared" si="30"/>
        <v>100</v>
      </c>
      <c r="U79" s="127">
        <f t="shared" si="37"/>
        <v>0</v>
      </c>
      <c r="V79" s="221"/>
      <c r="W79" s="222"/>
      <c r="X79" s="222"/>
      <c r="Y79" s="179">
        <f t="shared" si="32"/>
        <v>100</v>
      </c>
      <c r="Z79" s="94">
        <f t="shared" si="34"/>
        <v>0</v>
      </c>
      <c r="AA79">
        <f t="shared" si="33"/>
        <v>1000000000</v>
      </c>
    </row>
    <row r="80" spans="1:27" x14ac:dyDescent="0.3">
      <c r="A80" s="193" t="s">
        <v>107</v>
      </c>
      <c r="B80" s="192" t="s">
        <v>108</v>
      </c>
      <c r="C80" s="192" t="s">
        <v>96</v>
      </c>
      <c r="D80" s="192" t="s">
        <v>109</v>
      </c>
      <c r="E80" s="193"/>
      <c r="F80" s="220">
        <f>P80+U80</f>
        <v>35</v>
      </c>
      <c r="G80" s="221">
        <v>67.14</v>
      </c>
      <c r="H80" s="222">
        <v>0</v>
      </c>
      <c r="I80" s="222">
        <v>0</v>
      </c>
      <c r="J80" s="179">
        <f t="shared" si="27"/>
        <v>32.86</v>
      </c>
      <c r="K80" s="127">
        <f t="shared" si="35"/>
        <v>12</v>
      </c>
      <c r="L80" s="222">
        <v>70.94</v>
      </c>
      <c r="M80" s="222">
        <v>0</v>
      </c>
      <c r="N80" s="222">
        <v>0</v>
      </c>
      <c r="O80" s="228">
        <f>100-L80+(M80+N80)</f>
        <v>29.060000000000002</v>
      </c>
      <c r="P80" s="127">
        <f t="shared" si="29"/>
        <v>17</v>
      </c>
      <c r="Q80" s="222">
        <v>67.81</v>
      </c>
      <c r="R80" s="222">
        <v>0</v>
      </c>
      <c r="S80" s="222">
        <v>0</v>
      </c>
      <c r="T80" s="179">
        <f t="shared" si="30"/>
        <v>32.19</v>
      </c>
      <c r="U80" s="127">
        <f t="shared" si="37"/>
        <v>18</v>
      </c>
      <c r="V80" s="221"/>
      <c r="W80" s="222"/>
      <c r="X80" s="222"/>
      <c r="Y80" s="179">
        <f t="shared" si="32"/>
        <v>100</v>
      </c>
      <c r="Z80" s="94">
        <f t="shared" si="34"/>
        <v>0</v>
      </c>
      <c r="AA80">
        <f t="shared" si="33"/>
        <v>29.060000000000002</v>
      </c>
    </row>
    <row r="81" spans="1:27" x14ac:dyDescent="0.3">
      <c r="A81" s="193" t="s">
        <v>84</v>
      </c>
      <c r="B81" s="192" t="s">
        <v>85</v>
      </c>
      <c r="C81" s="192" t="s">
        <v>86</v>
      </c>
      <c r="D81" s="192" t="s">
        <v>88</v>
      </c>
      <c r="E81" s="193"/>
      <c r="F81" s="220">
        <f>K81+Z81+P81+U81</f>
        <v>15</v>
      </c>
      <c r="G81" s="221">
        <v>64.459999999999994</v>
      </c>
      <c r="H81" s="222">
        <v>0</v>
      </c>
      <c r="I81" s="222">
        <v>0</v>
      </c>
      <c r="J81" s="179">
        <f t="shared" si="27"/>
        <v>35.540000000000006</v>
      </c>
      <c r="K81" s="127">
        <f t="shared" si="35"/>
        <v>3</v>
      </c>
      <c r="L81" s="222">
        <v>61.25</v>
      </c>
      <c r="M81" s="222">
        <v>0</v>
      </c>
      <c r="N81" s="222">
        <v>0</v>
      </c>
      <c r="O81" s="179">
        <f t="shared" si="28"/>
        <v>38.75</v>
      </c>
      <c r="P81" s="127">
        <f t="shared" si="29"/>
        <v>12</v>
      </c>
      <c r="Q81" s="222"/>
      <c r="R81" s="222"/>
      <c r="S81" s="222"/>
      <c r="T81" s="179">
        <f t="shared" si="30"/>
        <v>100</v>
      </c>
      <c r="U81" s="127">
        <f t="shared" si="37"/>
        <v>0</v>
      </c>
      <c r="V81" s="221"/>
      <c r="W81" s="222"/>
      <c r="X81" s="222"/>
      <c r="Y81" s="179">
        <f t="shared" si="32"/>
        <v>100</v>
      </c>
      <c r="Z81" s="94">
        <f t="shared" si="34"/>
        <v>0</v>
      </c>
      <c r="AA81">
        <f t="shared" si="33"/>
        <v>38.75</v>
      </c>
    </row>
    <row r="82" spans="1:27" x14ac:dyDescent="0.3">
      <c r="A82" s="193" t="s">
        <v>98</v>
      </c>
      <c r="B82" s="192" t="s">
        <v>99</v>
      </c>
      <c r="C82" s="192" t="s">
        <v>96</v>
      </c>
      <c r="D82" s="192" t="s">
        <v>100</v>
      </c>
      <c r="E82" s="193"/>
      <c r="F82" s="220">
        <f>K82+Z82+P82+U82</f>
        <v>2</v>
      </c>
      <c r="G82" s="221">
        <v>63.75</v>
      </c>
      <c r="H82" s="222">
        <v>0</v>
      </c>
      <c r="I82" s="222">
        <v>0</v>
      </c>
      <c r="J82" s="179">
        <f t="shared" si="27"/>
        <v>36.25</v>
      </c>
      <c r="K82" s="127">
        <f t="shared" si="35"/>
        <v>2</v>
      </c>
      <c r="L82" s="222"/>
      <c r="M82" s="222"/>
      <c r="N82" s="222"/>
      <c r="O82" s="179">
        <f t="shared" si="28"/>
        <v>100</v>
      </c>
      <c r="P82" s="127">
        <f t="shared" si="29"/>
        <v>0</v>
      </c>
      <c r="Q82" s="222"/>
      <c r="R82" s="222"/>
      <c r="S82" s="222"/>
      <c r="T82" s="179">
        <f t="shared" si="30"/>
        <v>100</v>
      </c>
      <c r="U82" s="127">
        <f t="shared" si="37"/>
        <v>0</v>
      </c>
      <c r="V82" s="221"/>
      <c r="W82" s="222"/>
      <c r="X82" s="222"/>
      <c r="Y82" s="179">
        <f t="shared" si="32"/>
        <v>100</v>
      </c>
      <c r="Z82" s="94">
        <f t="shared" si="34"/>
        <v>0</v>
      </c>
      <c r="AA82">
        <f t="shared" si="33"/>
        <v>1000000000</v>
      </c>
    </row>
    <row r="83" spans="1:27" x14ac:dyDescent="0.3">
      <c r="A83" s="193" t="s">
        <v>134</v>
      </c>
      <c r="B83" s="192" t="s">
        <v>135</v>
      </c>
      <c r="C83" s="192" t="s">
        <v>105</v>
      </c>
      <c r="D83" s="192" t="s">
        <v>137</v>
      </c>
      <c r="E83" s="193"/>
      <c r="F83" s="220">
        <f>K83+Z83+P83+U83</f>
        <v>16</v>
      </c>
      <c r="G83" s="221">
        <v>69.290000000000006</v>
      </c>
      <c r="H83" s="222">
        <v>0</v>
      </c>
      <c r="I83" s="222">
        <v>0</v>
      </c>
      <c r="J83" s="179">
        <f t="shared" si="27"/>
        <v>30.709999999999994</v>
      </c>
      <c r="K83" s="127">
        <f t="shared" si="35"/>
        <v>16</v>
      </c>
      <c r="L83" s="222"/>
      <c r="M83" s="222"/>
      <c r="N83" s="222"/>
      <c r="O83" s="179">
        <f t="shared" si="28"/>
        <v>100</v>
      </c>
      <c r="P83" s="127">
        <f t="shared" si="29"/>
        <v>0</v>
      </c>
      <c r="Q83" s="222"/>
      <c r="R83" s="222"/>
      <c r="S83" s="222"/>
      <c r="T83" s="179">
        <f t="shared" si="30"/>
        <v>100</v>
      </c>
      <c r="U83" s="127">
        <f t="shared" si="37"/>
        <v>0</v>
      </c>
      <c r="V83" s="221"/>
      <c r="W83" s="222"/>
      <c r="X83" s="222"/>
      <c r="Y83" s="179">
        <f t="shared" si="32"/>
        <v>100</v>
      </c>
      <c r="Z83" s="94">
        <f t="shared" si="34"/>
        <v>0</v>
      </c>
      <c r="AA83">
        <f t="shared" si="33"/>
        <v>1000000000</v>
      </c>
    </row>
    <row r="84" spans="1:27" x14ac:dyDescent="0.3">
      <c r="A84" s="193" t="s">
        <v>90</v>
      </c>
      <c r="B84" s="192" t="s">
        <v>91</v>
      </c>
      <c r="C84" s="192" t="s">
        <v>92</v>
      </c>
      <c r="D84" s="192" t="s">
        <v>93</v>
      </c>
      <c r="E84" s="193"/>
      <c r="F84" s="220">
        <f>K84+Z84+P84+U84</f>
        <v>7</v>
      </c>
      <c r="G84" s="221">
        <v>65.709999999999994</v>
      </c>
      <c r="H84" s="222">
        <v>0</v>
      </c>
      <c r="I84" s="222">
        <v>0</v>
      </c>
      <c r="J84" s="179">
        <f t="shared" si="27"/>
        <v>34.290000000000006</v>
      </c>
      <c r="K84" s="127">
        <f t="shared" si="35"/>
        <v>7</v>
      </c>
      <c r="L84" s="222"/>
      <c r="M84" s="222"/>
      <c r="N84" s="222"/>
      <c r="O84" s="179">
        <f t="shared" si="28"/>
        <v>100</v>
      </c>
      <c r="P84" s="127">
        <f t="shared" si="29"/>
        <v>0</v>
      </c>
      <c r="Q84" s="222"/>
      <c r="R84" s="222"/>
      <c r="S84" s="222"/>
      <c r="T84" s="179">
        <f t="shared" si="30"/>
        <v>100</v>
      </c>
      <c r="U84" s="127">
        <f t="shared" si="37"/>
        <v>0</v>
      </c>
      <c r="V84" s="221"/>
      <c r="W84" s="222"/>
      <c r="X84" s="222"/>
      <c r="Y84" s="179">
        <f t="shared" si="32"/>
        <v>100</v>
      </c>
      <c r="Z84" s="94">
        <f t="shared" si="34"/>
        <v>0</v>
      </c>
      <c r="AA84">
        <f t="shared" si="33"/>
        <v>1000000000</v>
      </c>
    </row>
    <row r="85" spans="1:27" x14ac:dyDescent="0.3">
      <c r="A85" s="192" t="s">
        <v>80</v>
      </c>
      <c r="B85" s="192" t="s">
        <v>186</v>
      </c>
      <c r="C85" s="192" t="s">
        <v>187</v>
      </c>
      <c r="D85" s="192" t="s">
        <v>188</v>
      </c>
      <c r="E85" s="193"/>
      <c r="F85" s="220">
        <f>P85+U85</f>
        <v>33</v>
      </c>
      <c r="G85" s="221"/>
      <c r="H85" s="222"/>
      <c r="I85" s="222"/>
      <c r="J85" s="179">
        <f>100-G85+(H85+I85)</f>
        <v>100</v>
      </c>
      <c r="K85" s="127">
        <f>IF(OR(G85&lt;60,H85+I85&gt;9),0,21-_xlfn.RANK.EQ(J85,$J$55:$J$90,1))</f>
        <v>0</v>
      </c>
      <c r="L85" s="222">
        <v>74.69</v>
      </c>
      <c r="M85" s="222">
        <v>4</v>
      </c>
      <c r="N85" s="222">
        <v>0</v>
      </c>
      <c r="O85" s="179">
        <f t="shared" si="28"/>
        <v>29.310000000000002</v>
      </c>
      <c r="P85" s="127">
        <f t="shared" si="29"/>
        <v>16</v>
      </c>
      <c r="Q85" s="222">
        <v>70.94</v>
      </c>
      <c r="R85" s="222">
        <v>4</v>
      </c>
      <c r="S85" s="222">
        <v>0</v>
      </c>
      <c r="T85" s="179">
        <f t="shared" si="30"/>
        <v>33.06</v>
      </c>
      <c r="U85" s="127">
        <f t="shared" si="37"/>
        <v>17</v>
      </c>
      <c r="V85" s="221"/>
      <c r="W85" s="222"/>
      <c r="X85" s="222"/>
      <c r="Y85" s="179">
        <f t="shared" si="32"/>
        <v>100</v>
      </c>
      <c r="Z85" s="94">
        <f t="shared" si="34"/>
        <v>0</v>
      </c>
      <c r="AA85">
        <f t="shared" si="33"/>
        <v>29.310000000000002</v>
      </c>
    </row>
    <row r="86" spans="1:27" x14ac:dyDescent="0.3">
      <c r="A86" s="193" t="s">
        <v>113</v>
      </c>
      <c r="B86" s="192" t="s">
        <v>215</v>
      </c>
      <c r="C86" s="192" t="s">
        <v>216</v>
      </c>
      <c r="D86" s="192" t="s">
        <v>328</v>
      </c>
      <c r="E86" s="193"/>
      <c r="F86" s="220">
        <f t="shared" ref="F86:F92" si="38">K86+Z86+P86+U86</f>
        <v>0</v>
      </c>
      <c r="G86" s="221"/>
      <c r="H86" s="222"/>
      <c r="I86" s="222"/>
      <c r="J86" s="179">
        <f t="shared" si="27"/>
        <v>100</v>
      </c>
      <c r="K86" s="127">
        <f t="shared" si="35"/>
        <v>0</v>
      </c>
      <c r="L86" s="222"/>
      <c r="M86" s="222"/>
      <c r="N86" s="222"/>
      <c r="O86" s="179">
        <f>100-L86+(M86+N86)</f>
        <v>100</v>
      </c>
      <c r="P86" s="127">
        <f t="shared" si="29"/>
        <v>0</v>
      </c>
      <c r="Q86" s="222"/>
      <c r="R86" s="222"/>
      <c r="S86" s="222"/>
      <c r="T86" s="179">
        <f>100-Q86+(R86+S86)</f>
        <v>100</v>
      </c>
      <c r="U86" s="127">
        <f t="shared" si="37"/>
        <v>0</v>
      </c>
      <c r="V86" s="221"/>
      <c r="W86" s="222"/>
      <c r="X86" s="222"/>
      <c r="Y86" s="179">
        <f>100-V86+(W86+X86)</f>
        <v>100</v>
      </c>
      <c r="Z86" s="94">
        <f t="shared" si="34"/>
        <v>0</v>
      </c>
      <c r="AA86">
        <f t="shared" si="33"/>
        <v>1000000000</v>
      </c>
    </row>
    <row r="87" spans="1:27" x14ac:dyDescent="0.3">
      <c r="A87" s="193" t="s">
        <v>307</v>
      </c>
      <c r="B87" s="192" t="s">
        <v>308</v>
      </c>
      <c r="C87" s="192" t="s">
        <v>206</v>
      </c>
      <c r="D87" s="192" t="s">
        <v>412</v>
      </c>
      <c r="E87" s="193"/>
      <c r="F87" s="220">
        <f t="shared" si="38"/>
        <v>20</v>
      </c>
      <c r="G87" s="221">
        <v>71.430000000000007</v>
      </c>
      <c r="H87" s="222">
        <v>0</v>
      </c>
      <c r="I87" s="222">
        <v>0</v>
      </c>
      <c r="J87" s="179">
        <f t="shared" si="27"/>
        <v>28.569999999999993</v>
      </c>
      <c r="K87" s="127">
        <f t="shared" si="35"/>
        <v>20</v>
      </c>
      <c r="L87" s="222"/>
      <c r="M87" s="222"/>
      <c r="N87" s="222"/>
      <c r="O87" s="179">
        <f t="shared" si="28"/>
        <v>100</v>
      </c>
      <c r="P87" s="127">
        <f t="shared" si="29"/>
        <v>0</v>
      </c>
      <c r="Q87" s="222"/>
      <c r="R87" s="222"/>
      <c r="S87" s="222"/>
      <c r="T87" s="179">
        <f t="shared" si="30"/>
        <v>100</v>
      </c>
      <c r="U87" s="127">
        <f t="shared" si="37"/>
        <v>0</v>
      </c>
      <c r="V87" s="221"/>
      <c r="W87" s="222"/>
      <c r="X87" s="222"/>
      <c r="Y87" s="179">
        <f t="shared" si="32"/>
        <v>100</v>
      </c>
      <c r="Z87" s="94">
        <f t="shared" si="34"/>
        <v>0</v>
      </c>
      <c r="AA87">
        <f t="shared" si="33"/>
        <v>1000000000</v>
      </c>
    </row>
    <row r="88" spans="1:27" x14ac:dyDescent="0.3">
      <c r="A88" s="193" t="s">
        <v>332</v>
      </c>
      <c r="B88" s="192" t="s">
        <v>334</v>
      </c>
      <c r="C88" s="192" t="s">
        <v>335</v>
      </c>
      <c r="D88" s="192" t="s">
        <v>336</v>
      </c>
      <c r="E88" s="193"/>
      <c r="F88" s="220">
        <f t="shared" si="38"/>
        <v>0</v>
      </c>
      <c r="G88" s="225"/>
      <c r="H88" s="226"/>
      <c r="I88" s="226"/>
      <c r="J88" s="179">
        <f t="shared" si="27"/>
        <v>100</v>
      </c>
      <c r="K88" s="127">
        <f t="shared" si="35"/>
        <v>0</v>
      </c>
      <c r="L88" s="222"/>
      <c r="M88" s="222"/>
      <c r="N88" s="222"/>
      <c r="O88" s="179">
        <f>100-L88+(M88+N88)</f>
        <v>100</v>
      </c>
      <c r="P88" s="127">
        <f t="shared" si="29"/>
        <v>0</v>
      </c>
      <c r="Q88" s="222"/>
      <c r="R88" s="222"/>
      <c r="S88" s="222"/>
      <c r="T88" s="179">
        <f>100-Q88+(R88+S88)</f>
        <v>100</v>
      </c>
      <c r="U88" s="127">
        <f t="shared" si="37"/>
        <v>0</v>
      </c>
      <c r="V88" s="225"/>
      <c r="W88" s="226"/>
      <c r="X88" s="226"/>
      <c r="Y88" s="179">
        <f>100-V88+(W88+X88)</f>
        <v>100</v>
      </c>
      <c r="Z88" s="94">
        <f t="shared" si="34"/>
        <v>0</v>
      </c>
      <c r="AA88">
        <f t="shared" si="33"/>
        <v>1000000000</v>
      </c>
    </row>
    <row r="89" spans="1:27" x14ac:dyDescent="0.3">
      <c r="A89" s="193" t="s">
        <v>333</v>
      </c>
      <c r="B89" s="192" t="s">
        <v>334</v>
      </c>
      <c r="C89" s="192" t="s">
        <v>335</v>
      </c>
      <c r="D89" s="192" t="s">
        <v>337</v>
      </c>
      <c r="E89" s="193"/>
      <c r="F89" s="220">
        <f t="shared" si="38"/>
        <v>0</v>
      </c>
      <c r="G89" s="225"/>
      <c r="H89" s="226"/>
      <c r="I89" s="226"/>
      <c r="J89" s="179">
        <f t="shared" si="27"/>
        <v>100</v>
      </c>
      <c r="K89" s="127">
        <f t="shared" si="35"/>
        <v>0</v>
      </c>
      <c r="L89" s="222"/>
      <c r="M89" s="222"/>
      <c r="N89" s="222"/>
      <c r="O89" s="179">
        <f>100-L89+(M89+N89)</f>
        <v>100</v>
      </c>
      <c r="P89" s="127">
        <f t="shared" si="29"/>
        <v>0</v>
      </c>
      <c r="Q89" s="222"/>
      <c r="R89" s="222"/>
      <c r="S89" s="222"/>
      <c r="T89" s="179">
        <f>100-Q89+(R89+S89)</f>
        <v>100</v>
      </c>
      <c r="U89" s="127">
        <f t="shared" si="37"/>
        <v>0</v>
      </c>
      <c r="V89" s="225"/>
      <c r="W89" s="226"/>
      <c r="X89" s="226"/>
      <c r="Y89" s="179">
        <f>100-V89+(W89+X89)</f>
        <v>100</v>
      </c>
      <c r="Z89" s="94">
        <f t="shared" si="34"/>
        <v>0</v>
      </c>
      <c r="AA89">
        <f t="shared" si="33"/>
        <v>1000000000</v>
      </c>
    </row>
    <row r="90" spans="1:27" x14ac:dyDescent="0.3">
      <c r="A90" s="193" t="s">
        <v>309</v>
      </c>
      <c r="B90" s="192" t="s">
        <v>308</v>
      </c>
      <c r="C90" s="192" t="s">
        <v>206</v>
      </c>
      <c r="D90" s="200" t="s">
        <v>310</v>
      </c>
      <c r="E90" s="201"/>
      <c r="F90" s="258">
        <f t="shared" si="38"/>
        <v>30</v>
      </c>
      <c r="G90" s="225">
        <v>68.569999999999993</v>
      </c>
      <c r="H90" s="226">
        <v>0</v>
      </c>
      <c r="I90" s="226">
        <v>1.6</v>
      </c>
      <c r="J90" s="228">
        <f t="shared" si="27"/>
        <v>33.030000000000008</v>
      </c>
      <c r="K90" s="130">
        <f t="shared" si="35"/>
        <v>11</v>
      </c>
      <c r="L90" s="226">
        <v>74.69</v>
      </c>
      <c r="M90" s="226">
        <v>0</v>
      </c>
      <c r="N90" s="226">
        <v>0</v>
      </c>
      <c r="O90" s="228">
        <f>100-L90+(M90+N90)</f>
        <v>25.310000000000002</v>
      </c>
      <c r="P90" s="127">
        <f t="shared" si="29"/>
        <v>19</v>
      </c>
      <c r="Q90" s="226"/>
      <c r="R90" s="226"/>
      <c r="S90" s="226"/>
      <c r="T90" s="228">
        <f>100-Q90+(R90+S90)</f>
        <v>100</v>
      </c>
      <c r="U90" s="127">
        <f t="shared" si="37"/>
        <v>0</v>
      </c>
      <c r="V90" s="225"/>
      <c r="W90" s="226"/>
      <c r="X90" s="226"/>
      <c r="Y90" s="228">
        <f>100-V90+(W90+X90)</f>
        <v>100</v>
      </c>
      <c r="Z90" s="94">
        <f t="shared" si="34"/>
        <v>0</v>
      </c>
      <c r="AA90">
        <f t="shared" si="33"/>
        <v>25.310000000000002</v>
      </c>
    </row>
    <row r="91" spans="1:27" x14ac:dyDescent="0.3">
      <c r="A91" s="192" t="s">
        <v>261</v>
      </c>
      <c r="B91" s="192" t="s">
        <v>262</v>
      </c>
      <c r="C91" s="193" t="s">
        <v>82</v>
      </c>
      <c r="D91" s="192" t="s">
        <v>368</v>
      </c>
      <c r="E91" s="192"/>
      <c r="F91" s="258">
        <f t="shared" si="38"/>
        <v>0</v>
      </c>
      <c r="G91" s="222"/>
      <c r="H91" s="222"/>
      <c r="I91" s="222"/>
      <c r="J91" s="228">
        <f t="shared" si="27"/>
        <v>100</v>
      </c>
      <c r="K91" s="130">
        <f t="shared" si="35"/>
        <v>0</v>
      </c>
      <c r="L91" s="222"/>
      <c r="M91" s="222"/>
      <c r="N91" s="222"/>
      <c r="O91" s="228">
        <f t="shared" ref="O91:O92" si="39">100-L91+(M91+N91)</f>
        <v>100</v>
      </c>
      <c r="P91" s="127">
        <f t="shared" si="29"/>
        <v>0</v>
      </c>
      <c r="Q91" s="222"/>
      <c r="R91" s="222"/>
      <c r="S91" s="222"/>
      <c r="T91" s="228">
        <f t="shared" ref="T91:T93" si="40">100-Q91+(R91+S91)</f>
        <v>100</v>
      </c>
      <c r="U91" s="127">
        <f t="shared" si="37"/>
        <v>0</v>
      </c>
      <c r="V91" s="222"/>
      <c r="W91" s="222"/>
      <c r="X91" s="222"/>
      <c r="Y91" s="228">
        <f t="shared" ref="Y91:Y92" si="41">100-V91+(W91+X91)</f>
        <v>100</v>
      </c>
      <c r="Z91" s="94">
        <f t="shared" si="34"/>
        <v>0</v>
      </c>
      <c r="AA91">
        <f t="shared" si="33"/>
        <v>1000000000</v>
      </c>
    </row>
    <row r="92" spans="1:27" x14ac:dyDescent="0.3">
      <c r="A92" s="192" t="s">
        <v>280</v>
      </c>
      <c r="B92" s="192" t="s">
        <v>281</v>
      </c>
      <c r="C92" s="192" t="s">
        <v>282</v>
      </c>
      <c r="D92" s="192" t="s">
        <v>283</v>
      </c>
      <c r="E92" s="193"/>
      <c r="F92" s="220">
        <f t="shared" si="38"/>
        <v>15</v>
      </c>
      <c r="G92" s="221"/>
      <c r="H92" s="222"/>
      <c r="I92" s="222"/>
      <c r="J92" s="179">
        <f t="shared" si="27"/>
        <v>100</v>
      </c>
      <c r="K92" s="127">
        <f t="shared" si="35"/>
        <v>0</v>
      </c>
      <c r="L92" s="221"/>
      <c r="M92" s="222"/>
      <c r="N92" s="222"/>
      <c r="O92" s="179">
        <f t="shared" si="39"/>
        <v>100</v>
      </c>
      <c r="P92" s="127">
        <f t="shared" si="29"/>
        <v>0</v>
      </c>
      <c r="Q92" s="221">
        <v>66.41</v>
      </c>
      <c r="R92" s="222">
        <v>0</v>
      </c>
      <c r="S92" s="222">
        <v>0</v>
      </c>
      <c r="T92" s="179">
        <f t="shared" si="40"/>
        <v>33.590000000000003</v>
      </c>
      <c r="U92" s="127">
        <v>15</v>
      </c>
      <c r="V92" s="221"/>
      <c r="W92" s="222"/>
      <c r="X92" s="222"/>
      <c r="Y92" s="179">
        <f t="shared" si="41"/>
        <v>100</v>
      </c>
      <c r="Z92" s="94">
        <f t="shared" si="34"/>
        <v>0</v>
      </c>
      <c r="AA92">
        <f t="shared" si="33"/>
        <v>1000000000</v>
      </c>
    </row>
    <row r="93" spans="1:27" x14ac:dyDescent="0.3">
      <c r="A93" s="192" t="s">
        <v>386</v>
      </c>
      <c r="B93" s="192" t="s">
        <v>354</v>
      </c>
      <c r="C93" s="193" t="s">
        <v>187</v>
      </c>
      <c r="D93" s="192" t="s">
        <v>387</v>
      </c>
      <c r="E93" s="193"/>
      <c r="F93" s="220">
        <v>24</v>
      </c>
      <c r="G93" s="221"/>
      <c r="H93" s="222"/>
      <c r="I93" s="222"/>
      <c r="J93" s="179">
        <f t="shared" ref="J93" si="42">100-G93+(H93+I93)</f>
        <v>100</v>
      </c>
      <c r="K93" s="127">
        <f t="shared" ref="K93" si="43">IF(OR(G93&lt;60,H93+I93&gt;9),0,21-_xlfn.RANK.EQ(J93,$J$55:$J$90,1))</f>
        <v>0</v>
      </c>
      <c r="L93" s="221">
        <v>60</v>
      </c>
      <c r="M93" s="222">
        <v>4</v>
      </c>
      <c r="N93" s="222">
        <v>0</v>
      </c>
      <c r="O93" s="179">
        <f t="shared" ref="O93" si="44">100-L93+(M93+N93)</f>
        <v>44</v>
      </c>
      <c r="P93" s="127">
        <f t="shared" si="29"/>
        <v>10</v>
      </c>
      <c r="Q93" s="221">
        <v>64.06</v>
      </c>
      <c r="R93" s="222">
        <v>0</v>
      </c>
      <c r="S93" s="222">
        <v>0</v>
      </c>
      <c r="T93" s="179">
        <f t="shared" si="40"/>
        <v>35.94</v>
      </c>
      <c r="U93" s="127">
        <v>14</v>
      </c>
      <c r="V93" s="221"/>
      <c r="W93" s="222"/>
      <c r="X93" s="222"/>
      <c r="Y93" s="179">
        <f t="shared" ref="Y93" si="45">100-V93+(W93+X93)</f>
        <v>100</v>
      </c>
      <c r="Z93" s="94">
        <f t="shared" si="34"/>
        <v>0</v>
      </c>
      <c r="AA93">
        <f t="shared" si="33"/>
        <v>44</v>
      </c>
    </row>
    <row r="94" spans="1:27" x14ac:dyDescent="0.3">
      <c r="A94" s="206"/>
      <c r="B94" s="206"/>
      <c r="C94" s="206"/>
      <c r="D94" s="206"/>
      <c r="E94" s="206"/>
      <c r="F94" s="235"/>
      <c r="G94" s="235"/>
      <c r="H94" s="235"/>
      <c r="I94" s="235"/>
      <c r="J94" s="235"/>
      <c r="K94" s="235"/>
      <c r="L94" s="235"/>
      <c r="M94" s="235"/>
      <c r="N94" s="235"/>
      <c r="O94" s="235"/>
      <c r="P94" s="235"/>
      <c r="Q94" s="235"/>
      <c r="R94" s="235"/>
      <c r="S94" s="235"/>
      <c r="T94" s="235"/>
      <c r="U94" s="235"/>
      <c r="V94" s="235"/>
      <c r="W94" s="235"/>
      <c r="X94" s="235"/>
      <c r="Y94" s="235"/>
    </row>
    <row r="95" spans="1:27" ht="16.2" thickBot="1" x14ac:dyDescent="0.35">
      <c r="A95" s="206"/>
      <c r="B95" s="206"/>
      <c r="C95" s="206"/>
      <c r="D95" s="206"/>
      <c r="E95" s="206"/>
      <c r="F95" s="235"/>
      <c r="G95" s="235"/>
      <c r="H95" s="235"/>
      <c r="I95" s="235"/>
      <c r="J95" s="235"/>
      <c r="K95" s="235"/>
      <c r="L95" s="235"/>
      <c r="M95" s="235"/>
      <c r="N95" s="235"/>
      <c r="O95" s="235"/>
      <c r="P95" s="235"/>
      <c r="Q95" s="235"/>
      <c r="R95" s="235"/>
      <c r="S95" s="235"/>
      <c r="T95" s="235"/>
      <c r="U95" s="235"/>
      <c r="V95" s="235"/>
      <c r="W95" s="235"/>
      <c r="X95" s="235"/>
      <c r="Y95" s="235"/>
    </row>
    <row r="96" spans="1:27" ht="24" thickBot="1" x14ac:dyDescent="0.35">
      <c r="A96" s="206"/>
      <c r="B96" s="206"/>
      <c r="C96" s="206"/>
      <c r="D96" s="206"/>
      <c r="E96" s="206"/>
      <c r="F96" s="235"/>
      <c r="G96" s="386" t="s">
        <v>233</v>
      </c>
      <c r="H96" s="387"/>
      <c r="I96" s="387"/>
      <c r="J96" s="387"/>
      <c r="K96" s="236"/>
      <c r="L96" s="383" t="s">
        <v>37</v>
      </c>
      <c r="M96" s="384"/>
      <c r="N96" s="384"/>
      <c r="O96" s="384"/>
      <c r="P96" s="237"/>
      <c r="Q96" s="383" t="s">
        <v>38</v>
      </c>
      <c r="R96" s="384"/>
      <c r="S96" s="384"/>
      <c r="T96" s="384"/>
      <c r="U96" s="237"/>
      <c r="V96" s="385" t="s">
        <v>416</v>
      </c>
      <c r="W96" s="385"/>
      <c r="X96" s="385"/>
      <c r="Y96" s="385"/>
      <c r="Z96" s="51"/>
    </row>
    <row r="97" spans="1:26" s="15" customFormat="1" ht="46.8" x14ac:dyDescent="0.3">
      <c r="A97" s="352" t="s">
        <v>43</v>
      </c>
      <c r="B97" s="353"/>
      <c r="C97" s="353"/>
      <c r="D97" s="353"/>
      <c r="E97" s="389"/>
      <c r="F97" s="207" t="s">
        <v>4</v>
      </c>
      <c r="G97" s="238" t="s">
        <v>39</v>
      </c>
      <c r="H97" s="239" t="s">
        <v>5</v>
      </c>
      <c r="I97" s="239" t="s">
        <v>6</v>
      </c>
      <c r="J97" s="240" t="s">
        <v>40</v>
      </c>
      <c r="K97" s="210" t="s">
        <v>41</v>
      </c>
      <c r="L97" s="245" t="s">
        <v>39</v>
      </c>
      <c r="M97" s="242" t="s">
        <v>5</v>
      </c>
      <c r="N97" s="242" t="s">
        <v>6</v>
      </c>
      <c r="O97" s="243" t="s">
        <v>40</v>
      </c>
      <c r="P97" s="244" t="s">
        <v>41</v>
      </c>
      <c r="Q97" s="245" t="s">
        <v>39</v>
      </c>
      <c r="R97" s="242" t="s">
        <v>5</v>
      </c>
      <c r="S97" s="242" t="s">
        <v>6</v>
      </c>
      <c r="T97" s="243" t="s">
        <v>40</v>
      </c>
      <c r="U97" s="210" t="s">
        <v>41</v>
      </c>
      <c r="V97" s="256" t="s">
        <v>39</v>
      </c>
      <c r="W97" s="239" t="s">
        <v>5</v>
      </c>
      <c r="X97" s="239" t="s">
        <v>6</v>
      </c>
      <c r="Y97" s="240" t="s">
        <v>40</v>
      </c>
      <c r="Z97" s="10" t="s">
        <v>41</v>
      </c>
    </row>
    <row r="98" spans="1:26" x14ac:dyDescent="0.3">
      <c r="A98" s="211" t="s">
        <v>11</v>
      </c>
      <c r="B98" s="211" t="s">
        <v>12</v>
      </c>
      <c r="C98" s="212" t="s">
        <v>13</v>
      </c>
      <c r="D98" s="211" t="s">
        <v>14</v>
      </c>
      <c r="E98" s="213" t="s">
        <v>56</v>
      </c>
      <c r="F98" s="220"/>
      <c r="G98" s="246"/>
      <c r="H98" s="247"/>
      <c r="I98" s="247"/>
      <c r="J98" s="248"/>
      <c r="K98" s="249"/>
      <c r="L98" s="250"/>
      <c r="M98" s="247"/>
      <c r="N98" s="247"/>
      <c r="O98" s="248"/>
      <c r="P98" s="249"/>
      <c r="Q98" s="250"/>
      <c r="R98" s="247"/>
      <c r="S98" s="247"/>
      <c r="T98" s="248"/>
      <c r="U98" s="249"/>
      <c r="V98" s="250"/>
      <c r="W98" s="247"/>
      <c r="X98" s="247"/>
      <c r="Y98" s="248"/>
      <c r="Z98" s="39"/>
    </row>
    <row r="99" spans="1:26" x14ac:dyDescent="0.3">
      <c r="A99" s="192" t="s">
        <v>84</v>
      </c>
      <c r="B99" s="192" t="s">
        <v>85</v>
      </c>
      <c r="C99" s="193" t="s">
        <v>86</v>
      </c>
      <c r="D99" s="192" t="s">
        <v>88</v>
      </c>
      <c r="E99" s="217"/>
      <c r="F99" s="220">
        <v>0</v>
      </c>
      <c r="G99" s="223"/>
      <c r="H99" s="222"/>
      <c r="I99" s="222"/>
      <c r="J99" s="179">
        <f t="shared" ref="J99:J143" si="46">100-G99+(H99+I99)</f>
        <v>100</v>
      </c>
      <c r="K99" s="127">
        <f t="shared" ref="K99:K111" si="47">IF(OR(G99&lt;60,H99+I99&gt;9),0,21-_xlfn.RANK.EQ(J99,$J$99:$J$140,1))</f>
        <v>0</v>
      </c>
      <c r="L99" s="221"/>
      <c r="M99" s="222"/>
      <c r="N99" s="222"/>
      <c r="O99" s="179">
        <f>100-L99+(M99+N99)</f>
        <v>100</v>
      </c>
      <c r="P99" s="127">
        <f t="shared" ref="P99:P123" si="48">IF(COUNTA(L99:O99)&gt;COUNT(L99:O99),0,IF(OR(L99&lt;60,M99+N99&gt;9),0,21-_xlfn.RANK.EQ(O99,$O$99:$O$143,1)))</f>
        <v>0</v>
      </c>
      <c r="Q99" s="221"/>
      <c r="R99" s="222"/>
      <c r="S99" s="222"/>
      <c r="T99" s="179">
        <f t="shared" ref="T99:T143" si="49">100-Q99+(R99+S99)</f>
        <v>100</v>
      </c>
      <c r="U99" s="127">
        <f t="shared" ref="U99:U143" si="50">IF(COUNTA(Q99:T99)&gt;COUNT(Q99:T99),0,IF(OR(Q99&lt;60,R99+S99&gt;9),0,21-_xlfn.RANK.EQ(T99,$T$99:$T$143,1)))</f>
        <v>0</v>
      </c>
      <c r="V99" s="221"/>
      <c r="W99" s="222"/>
      <c r="X99" s="222"/>
      <c r="Y99" s="179">
        <f>100-V99+(W99+X99)</f>
        <v>100</v>
      </c>
      <c r="Z99" s="94">
        <f>IF(COUNTA(V99:Y99)&gt;COUNT(V99:Y99),0,IF(OR(V99&lt;60,W99+X99&gt;9),0,21-_xlfn.RANK.EQ(Y99,$Y$99:$Y$143,1)))</f>
        <v>0</v>
      </c>
    </row>
    <row r="100" spans="1:26" x14ac:dyDescent="0.3">
      <c r="A100" s="192" t="s">
        <v>84</v>
      </c>
      <c r="B100" s="192" t="s">
        <v>85</v>
      </c>
      <c r="C100" s="193" t="s">
        <v>86</v>
      </c>
      <c r="D100" s="193" t="s">
        <v>89</v>
      </c>
      <c r="E100" s="216"/>
      <c r="F100" s="220">
        <v>0</v>
      </c>
      <c r="G100" s="223">
        <v>52.9</v>
      </c>
      <c r="H100" s="222">
        <v>0</v>
      </c>
      <c r="I100" s="222">
        <v>0</v>
      </c>
      <c r="J100" s="179">
        <f t="shared" si="46"/>
        <v>47.1</v>
      </c>
      <c r="K100" s="127">
        <f t="shared" si="47"/>
        <v>0</v>
      </c>
      <c r="L100" s="221"/>
      <c r="M100" s="222"/>
      <c r="N100" s="222"/>
      <c r="O100" s="179">
        <f>100-L100+(M100+N100)</f>
        <v>100</v>
      </c>
      <c r="P100" s="127">
        <f t="shared" si="48"/>
        <v>0</v>
      </c>
      <c r="Q100" s="221"/>
      <c r="R100" s="222"/>
      <c r="S100" s="222"/>
      <c r="T100" s="179">
        <f t="shared" si="49"/>
        <v>100</v>
      </c>
      <c r="U100" s="127">
        <f t="shared" si="50"/>
        <v>0</v>
      </c>
      <c r="V100" s="221"/>
      <c r="W100" s="222"/>
      <c r="X100" s="222"/>
      <c r="Y100" s="179">
        <f>100-V100+(W100+X100)</f>
        <v>100</v>
      </c>
      <c r="Z100" s="94">
        <f t="shared" ref="Z100:Z143" si="51">IF(COUNTA(V100:Y100)&gt;COUNT(V100:Y100),0,IF(OR(V100&lt;60,W100+X100&gt;9),0,21-_xlfn.RANK.EQ(Y100,$Y$99:$Y$143,1)))</f>
        <v>0</v>
      </c>
    </row>
    <row r="101" spans="1:26" x14ac:dyDescent="0.3">
      <c r="A101" s="192" t="s">
        <v>90</v>
      </c>
      <c r="B101" s="192" t="s">
        <v>91</v>
      </c>
      <c r="C101" s="193" t="s">
        <v>92</v>
      </c>
      <c r="D101" s="192" t="s">
        <v>93</v>
      </c>
      <c r="E101" s="217"/>
      <c r="F101" s="220">
        <v>0</v>
      </c>
      <c r="G101" s="223"/>
      <c r="H101" s="222"/>
      <c r="I101" s="222"/>
      <c r="J101" s="179">
        <f t="shared" si="46"/>
        <v>100</v>
      </c>
      <c r="K101" s="127">
        <f t="shared" si="47"/>
        <v>0</v>
      </c>
      <c r="L101" s="221"/>
      <c r="M101" s="222"/>
      <c r="N101" s="222"/>
      <c r="O101" s="179">
        <f t="shared" ref="O101:O143" si="52">100-L101+(M101+N101)</f>
        <v>100</v>
      </c>
      <c r="P101" s="127">
        <f t="shared" si="48"/>
        <v>0</v>
      </c>
      <c r="Q101" s="221"/>
      <c r="R101" s="222"/>
      <c r="S101" s="222"/>
      <c r="T101" s="179">
        <f t="shared" si="49"/>
        <v>100</v>
      </c>
      <c r="U101" s="127">
        <f t="shared" si="50"/>
        <v>0</v>
      </c>
      <c r="V101" s="221"/>
      <c r="W101" s="222"/>
      <c r="X101" s="222"/>
      <c r="Y101" s="179">
        <f t="shared" ref="Y101:Y143" si="53">100-V101+(W101+X101)</f>
        <v>100</v>
      </c>
      <c r="Z101" s="94">
        <f t="shared" si="51"/>
        <v>0</v>
      </c>
    </row>
    <row r="102" spans="1:26" x14ac:dyDescent="0.3">
      <c r="A102" s="192" t="s">
        <v>94</v>
      </c>
      <c r="B102" s="192" t="s">
        <v>95</v>
      </c>
      <c r="C102" s="193" t="s">
        <v>96</v>
      </c>
      <c r="D102" s="192" t="s">
        <v>97</v>
      </c>
      <c r="E102" s="217"/>
      <c r="F102" s="220">
        <v>0</v>
      </c>
      <c r="G102" s="223"/>
      <c r="H102" s="222"/>
      <c r="I102" s="222"/>
      <c r="J102" s="179">
        <f t="shared" si="46"/>
        <v>100</v>
      </c>
      <c r="K102" s="127">
        <f t="shared" si="47"/>
        <v>0</v>
      </c>
      <c r="L102" s="221"/>
      <c r="M102" s="222"/>
      <c r="N102" s="222"/>
      <c r="O102" s="179">
        <f t="shared" si="52"/>
        <v>100</v>
      </c>
      <c r="P102" s="127">
        <f t="shared" si="48"/>
        <v>0</v>
      </c>
      <c r="Q102" s="221"/>
      <c r="R102" s="222"/>
      <c r="S102" s="222"/>
      <c r="T102" s="179">
        <f t="shared" si="49"/>
        <v>100</v>
      </c>
      <c r="U102" s="127">
        <f t="shared" si="50"/>
        <v>0</v>
      </c>
      <c r="V102" s="221"/>
      <c r="W102" s="222"/>
      <c r="X102" s="222"/>
      <c r="Y102" s="179">
        <f t="shared" si="53"/>
        <v>100</v>
      </c>
      <c r="Z102" s="94">
        <f t="shared" si="51"/>
        <v>0</v>
      </c>
    </row>
    <row r="103" spans="1:26" x14ac:dyDescent="0.3">
      <c r="A103" s="192" t="s">
        <v>98</v>
      </c>
      <c r="B103" s="192" t="s">
        <v>99</v>
      </c>
      <c r="C103" s="193" t="s">
        <v>96</v>
      </c>
      <c r="D103" s="192" t="s">
        <v>100</v>
      </c>
      <c r="E103" s="217"/>
      <c r="F103" s="220">
        <f>K103</f>
        <v>8</v>
      </c>
      <c r="G103" s="223">
        <v>62.32</v>
      </c>
      <c r="H103" s="222">
        <v>0</v>
      </c>
      <c r="I103" s="222">
        <v>0.8</v>
      </c>
      <c r="J103" s="179">
        <f t="shared" si="46"/>
        <v>38.479999999999997</v>
      </c>
      <c r="K103" s="127">
        <f t="shared" si="47"/>
        <v>8</v>
      </c>
      <c r="L103" s="221"/>
      <c r="M103" s="222"/>
      <c r="N103" s="222"/>
      <c r="O103" s="179">
        <f t="shared" si="52"/>
        <v>100</v>
      </c>
      <c r="P103" s="127">
        <f t="shared" si="48"/>
        <v>0</v>
      </c>
      <c r="Q103" s="221"/>
      <c r="R103" s="222"/>
      <c r="S103" s="222"/>
      <c r="T103" s="179">
        <f t="shared" si="49"/>
        <v>100</v>
      </c>
      <c r="U103" s="127">
        <f t="shared" si="50"/>
        <v>0</v>
      </c>
      <c r="V103" s="221"/>
      <c r="W103" s="222"/>
      <c r="X103" s="222"/>
      <c r="Y103" s="179">
        <f t="shared" si="53"/>
        <v>100</v>
      </c>
      <c r="Z103" s="94">
        <f t="shared" si="51"/>
        <v>0</v>
      </c>
    </row>
    <row r="104" spans="1:26" x14ac:dyDescent="0.3">
      <c r="A104" s="192" t="s">
        <v>134</v>
      </c>
      <c r="B104" s="192" t="s">
        <v>135</v>
      </c>
      <c r="C104" s="193" t="s">
        <v>105</v>
      </c>
      <c r="D104" s="192" t="s">
        <v>137</v>
      </c>
      <c r="E104" s="217"/>
      <c r="F104" s="220">
        <f>K104+P104</f>
        <v>21</v>
      </c>
      <c r="G104" s="223">
        <v>63.21</v>
      </c>
      <c r="H104" s="222">
        <v>4</v>
      </c>
      <c r="I104" s="222">
        <v>0</v>
      </c>
      <c r="J104" s="179">
        <f t="shared" si="46"/>
        <v>40.79</v>
      </c>
      <c r="K104" s="127">
        <f t="shared" si="47"/>
        <v>6</v>
      </c>
      <c r="L104" s="221">
        <v>68.13</v>
      </c>
      <c r="M104" s="222">
        <v>0</v>
      </c>
      <c r="N104" s="222">
        <v>0</v>
      </c>
      <c r="O104" s="179">
        <f t="shared" si="52"/>
        <v>31.870000000000005</v>
      </c>
      <c r="P104" s="127">
        <v>15</v>
      </c>
      <c r="Q104" s="221"/>
      <c r="R104" s="222"/>
      <c r="S104" s="222"/>
      <c r="T104" s="179">
        <f t="shared" si="49"/>
        <v>100</v>
      </c>
      <c r="U104" s="127">
        <f t="shared" si="50"/>
        <v>0</v>
      </c>
      <c r="V104" s="221"/>
      <c r="W104" s="222"/>
      <c r="X104" s="222"/>
      <c r="Y104" s="179">
        <f t="shared" si="53"/>
        <v>100</v>
      </c>
      <c r="Z104" s="94">
        <f t="shared" si="51"/>
        <v>0</v>
      </c>
    </row>
    <row r="105" spans="1:26" x14ac:dyDescent="0.3">
      <c r="A105" s="192" t="s">
        <v>138</v>
      </c>
      <c r="B105" s="192" t="s">
        <v>139</v>
      </c>
      <c r="C105" s="193" t="s">
        <v>96</v>
      </c>
      <c r="D105" s="192" t="s">
        <v>140</v>
      </c>
      <c r="E105" s="217"/>
      <c r="F105" s="220">
        <v>0</v>
      </c>
      <c r="G105" s="223"/>
      <c r="H105" s="222"/>
      <c r="I105" s="222"/>
      <c r="J105" s="179">
        <f t="shared" si="46"/>
        <v>100</v>
      </c>
      <c r="K105" s="127">
        <f t="shared" si="47"/>
        <v>0</v>
      </c>
      <c r="L105" s="221"/>
      <c r="M105" s="222"/>
      <c r="N105" s="222"/>
      <c r="O105" s="179">
        <f t="shared" si="52"/>
        <v>100</v>
      </c>
      <c r="P105" s="127">
        <f t="shared" si="48"/>
        <v>0</v>
      </c>
      <c r="Q105" s="221"/>
      <c r="R105" s="222"/>
      <c r="S105" s="222"/>
      <c r="T105" s="179">
        <f t="shared" si="49"/>
        <v>100</v>
      </c>
      <c r="U105" s="127">
        <f t="shared" si="50"/>
        <v>0</v>
      </c>
      <c r="V105" s="221"/>
      <c r="W105" s="222"/>
      <c r="X105" s="222"/>
      <c r="Y105" s="179">
        <f t="shared" si="53"/>
        <v>100</v>
      </c>
      <c r="Z105" s="94">
        <f t="shared" si="51"/>
        <v>0</v>
      </c>
    </row>
    <row r="106" spans="1:26" x14ac:dyDescent="0.3">
      <c r="A106" s="192" t="s">
        <v>141</v>
      </c>
      <c r="B106" s="192" t="s">
        <v>142</v>
      </c>
      <c r="C106" s="193" t="s">
        <v>82</v>
      </c>
      <c r="D106" s="192" t="s">
        <v>143</v>
      </c>
      <c r="E106" s="217"/>
      <c r="F106" s="220">
        <f>K106</f>
        <v>20</v>
      </c>
      <c r="G106" s="223">
        <v>72.14</v>
      </c>
      <c r="H106" s="222">
        <v>0</v>
      </c>
      <c r="I106" s="222">
        <v>0</v>
      </c>
      <c r="J106" s="179">
        <f t="shared" si="46"/>
        <v>27.86</v>
      </c>
      <c r="K106" s="127">
        <f t="shared" si="47"/>
        <v>20</v>
      </c>
      <c r="L106" s="221"/>
      <c r="M106" s="222"/>
      <c r="N106" s="222"/>
      <c r="O106" s="179">
        <f t="shared" si="52"/>
        <v>100</v>
      </c>
      <c r="P106" s="127">
        <f t="shared" si="48"/>
        <v>0</v>
      </c>
      <c r="Q106" s="221"/>
      <c r="R106" s="222"/>
      <c r="S106" s="222"/>
      <c r="T106" s="179">
        <f t="shared" si="49"/>
        <v>100</v>
      </c>
      <c r="U106" s="127">
        <f t="shared" si="50"/>
        <v>0</v>
      </c>
      <c r="V106" s="221"/>
      <c r="W106" s="222"/>
      <c r="X106" s="222"/>
      <c r="Y106" s="179">
        <f t="shared" si="53"/>
        <v>100</v>
      </c>
      <c r="Z106" s="94">
        <f t="shared" si="51"/>
        <v>0</v>
      </c>
    </row>
    <row r="107" spans="1:26" x14ac:dyDescent="0.3">
      <c r="A107" s="192" t="s">
        <v>144</v>
      </c>
      <c r="B107" s="192" t="s">
        <v>145</v>
      </c>
      <c r="C107" s="193" t="s">
        <v>82</v>
      </c>
      <c r="D107" s="192" t="s">
        <v>146</v>
      </c>
      <c r="E107" s="217"/>
      <c r="F107" s="220">
        <v>0</v>
      </c>
      <c r="G107" s="223"/>
      <c r="H107" s="222"/>
      <c r="I107" s="222"/>
      <c r="J107" s="179">
        <f t="shared" si="46"/>
        <v>100</v>
      </c>
      <c r="K107" s="127">
        <f t="shared" si="47"/>
        <v>0</v>
      </c>
      <c r="L107" s="221"/>
      <c r="M107" s="222"/>
      <c r="N107" s="222"/>
      <c r="O107" s="179">
        <f t="shared" si="52"/>
        <v>100</v>
      </c>
      <c r="P107" s="127">
        <f t="shared" si="48"/>
        <v>0</v>
      </c>
      <c r="Q107" s="221"/>
      <c r="R107" s="222"/>
      <c r="S107" s="222"/>
      <c r="T107" s="179">
        <f t="shared" si="49"/>
        <v>100</v>
      </c>
      <c r="U107" s="127">
        <f t="shared" si="50"/>
        <v>0</v>
      </c>
      <c r="V107" s="221"/>
      <c r="W107" s="222"/>
      <c r="X107" s="222"/>
      <c r="Y107" s="179">
        <f t="shared" si="53"/>
        <v>100</v>
      </c>
      <c r="Z107" s="94">
        <f t="shared" si="51"/>
        <v>0</v>
      </c>
    </row>
    <row r="108" spans="1:26" x14ac:dyDescent="0.3">
      <c r="A108" s="192" t="s">
        <v>144</v>
      </c>
      <c r="B108" s="192" t="s">
        <v>145</v>
      </c>
      <c r="C108" s="193" t="s">
        <v>82</v>
      </c>
      <c r="D108" s="192" t="s">
        <v>147</v>
      </c>
      <c r="E108" s="217"/>
      <c r="F108" s="220">
        <v>0</v>
      </c>
      <c r="G108" s="223"/>
      <c r="H108" s="222"/>
      <c r="I108" s="222"/>
      <c r="J108" s="179">
        <f t="shared" si="46"/>
        <v>100</v>
      </c>
      <c r="K108" s="127">
        <f t="shared" si="47"/>
        <v>0</v>
      </c>
      <c r="L108" s="221"/>
      <c r="M108" s="222"/>
      <c r="N108" s="222"/>
      <c r="O108" s="179">
        <f t="shared" si="52"/>
        <v>100</v>
      </c>
      <c r="P108" s="127">
        <f t="shared" si="48"/>
        <v>0</v>
      </c>
      <c r="Q108" s="221"/>
      <c r="R108" s="222"/>
      <c r="S108" s="222"/>
      <c r="T108" s="179">
        <f t="shared" si="49"/>
        <v>100</v>
      </c>
      <c r="U108" s="127">
        <f t="shared" si="50"/>
        <v>0</v>
      </c>
      <c r="V108" s="221"/>
      <c r="W108" s="222"/>
      <c r="X108" s="222"/>
      <c r="Y108" s="179">
        <f t="shared" si="53"/>
        <v>100</v>
      </c>
      <c r="Z108" s="94">
        <f t="shared" si="51"/>
        <v>0</v>
      </c>
    </row>
    <row r="109" spans="1:26" x14ac:dyDescent="0.3">
      <c r="A109" s="192" t="s">
        <v>65</v>
      </c>
      <c r="B109" s="192" t="s">
        <v>66</v>
      </c>
      <c r="C109" s="193" t="s">
        <v>96</v>
      </c>
      <c r="D109" s="192" t="s">
        <v>68</v>
      </c>
      <c r="E109" s="217"/>
      <c r="F109" s="220">
        <f>K109+P109</f>
        <v>28</v>
      </c>
      <c r="G109" s="223">
        <v>68.040000000000006</v>
      </c>
      <c r="H109" s="222">
        <v>4</v>
      </c>
      <c r="I109" s="222">
        <v>0</v>
      </c>
      <c r="J109" s="179">
        <f t="shared" si="46"/>
        <v>35.959999999999994</v>
      </c>
      <c r="K109" s="127">
        <f t="shared" si="47"/>
        <v>11</v>
      </c>
      <c r="L109" s="225">
        <v>72.81</v>
      </c>
      <c r="M109" s="226">
        <v>4</v>
      </c>
      <c r="N109" s="226">
        <v>0</v>
      </c>
      <c r="O109" s="179">
        <f t="shared" si="52"/>
        <v>31.189999999999998</v>
      </c>
      <c r="P109" s="127">
        <f t="shared" si="48"/>
        <v>17</v>
      </c>
      <c r="Q109" s="225"/>
      <c r="R109" s="226"/>
      <c r="S109" s="226"/>
      <c r="T109" s="179">
        <f t="shared" si="49"/>
        <v>100</v>
      </c>
      <c r="U109" s="127">
        <f t="shared" si="50"/>
        <v>0</v>
      </c>
      <c r="V109" s="221"/>
      <c r="W109" s="222"/>
      <c r="X109" s="222"/>
      <c r="Y109" s="179">
        <f t="shared" si="53"/>
        <v>100</v>
      </c>
      <c r="Z109" s="94">
        <f t="shared" si="51"/>
        <v>0</v>
      </c>
    </row>
    <row r="110" spans="1:26" x14ac:dyDescent="0.3">
      <c r="A110" s="192" t="s">
        <v>65</v>
      </c>
      <c r="B110" s="192" t="s">
        <v>66</v>
      </c>
      <c r="C110" s="193" t="s">
        <v>96</v>
      </c>
      <c r="D110" s="192" t="s">
        <v>148</v>
      </c>
      <c r="E110" s="217"/>
      <c r="F110" s="220">
        <v>0</v>
      </c>
      <c r="G110" s="223"/>
      <c r="H110" s="222"/>
      <c r="I110" s="222"/>
      <c r="J110" s="179">
        <f t="shared" si="46"/>
        <v>100</v>
      </c>
      <c r="K110" s="127">
        <f t="shared" si="47"/>
        <v>0</v>
      </c>
      <c r="L110" s="221"/>
      <c r="M110" s="222"/>
      <c r="N110" s="222"/>
      <c r="O110" s="179">
        <f t="shared" si="52"/>
        <v>100</v>
      </c>
      <c r="P110" s="127">
        <f t="shared" si="48"/>
        <v>0</v>
      </c>
      <c r="Q110" s="221"/>
      <c r="R110" s="222"/>
      <c r="S110" s="222"/>
      <c r="T110" s="179">
        <f t="shared" si="49"/>
        <v>100</v>
      </c>
      <c r="U110" s="127">
        <f t="shared" si="50"/>
        <v>0</v>
      </c>
      <c r="V110" s="221"/>
      <c r="W110" s="222"/>
      <c r="X110" s="222"/>
      <c r="Y110" s="179">
        <f t="shared" si="53"/>
        <v>100</v>
      </c>
      <c r="Z110" s="94">
        <f t="shared" si="51"/>
        <v>0</v>
      </c>
    </row>
    <row r="111" spans="1:26" x14ac:dyDescent="0.3">
      <c r="A111" s="192" t="s">
        <v>149</v>
      </c>
      <c r="B111" s="192" t="s">
        <v>150</v>
      </c>
      <c r="C111" s="193" t="s">
        <v>151</v>
      </c>
      <c r="D111" s="192" t="s">
        <v>152</v>
      </c>
      <c r="E111" s="217"/>
      <c r="F111" s="220">
        <v>0</v>
      </c>
      <c r="G111" s="223">
        <v>54.82</v>
      </c>
      <c r="H111" s="222">
        <v>0</v>
      </c>
      <c r="I111" s="222">
        <v>0</v>
      </c>
      <c r="J111" s="179">
        <f t="shared" si="46"/>
        <v>45.18</v>
      </c>
      <c r="K111" s="127">
        <f t="shared" si="47"/>
        <v>0</v>
      </c>
      <c r="L111" s="221"/>
      <c r="M111" s="222"/>
      <c r="N111" s="222"/>
      <c r="O111" s="179">
        <f t="shared" si="52"/>
        <v>100</v>
      </c>
      <c r="P111" s="127">
        <f t="shared" si="48"/>
        <v>0</v>
      </c>
      <c r="Q111" s="221"/>
      <c r="R111" s="222"/>
      <c r="S111" s="222"/>
      <c r="T111" s="179">
        <f t="shared" si="49"/>
        <v>100</v>
      </c>
      <c r="U111" s="127">
        <f t="shared" si="50"/>
        <v>0</v>
      </c>
      <c r="V111" s="221"/>
      <c r="W111" s="222"/>
      <c r="X111" s="222"/>
      <c r="Y111" s="179">
        <f t="shared" si="53"/>
        <v>100</v>
      </c>
      <c r="Z111" s="94">
        <f t="shared" si="51"/>
        <v>0</v>
      </c>
    </row>
    <row r="112" spans="1:26" x14ac:dyDescent="0.3">
      <c r="A112" s="192" t="s">
        <v>154</v>
      </c>
      <c r="B112" s="192" t="s">
        <v>155</v>
      </c>
      <c r="C112" s="193" t="s">
        <v>92</v>
      </c>
      <c r="D112" s="192" t="s">
        <v>156</v>
      </c>
      <c r="E112" s="217"/>
      <c r="F112" s="220">
        <v>0</v>
      </c>
      <c r="G112" s="223">
        <v>62.68</v>
      </c>
      <c r="H112" s="222" t="s">
        <v>306</v>
      </c>
      <c r="I112" s="222"/>
      <c r="J112" s="179">
        <v>100</v>
      </c>
      <c r="K112" s="127">
        <v>0</v>
      </c>
      <c r="L112" s="247"/>
      <c r="M112" s="247"/>
      <c r="N112" s="247"/>
      <c r="O112" s="179">
        <f t="shared" si="52"/>
        <v>100</v>
      </c>
      <c r="P112" s="127">
        <f t="shared" si="48"/>
        <v>0</v>
      </c>
      <c r="Q112" s="221">
        <v>56.72</v>
      </c>
      <c r="R112" s="222">
        <v>0</v>
      </c>
      <c r="S112" s="222">
        <v>0</v>
      </c>
      <c r="T112" s="179">
        <f t="shared" si="49"/>
        <v>43.28</v>
      </c>
      <c r="U112" s="127" t="s">
        <v>411</v>
      </c>
      <c r="V112" s="221"/>
      <c r="W112" s="222"/>
      <c r="X112" s="222"/>
      <c r="Y112" s="179">
        <f t="shared" si="53"/>
        <v>100</v>
      </c>
      <c r="Z112" s="94">
        <f t="shared" si="51"/>
        <v>0</v>
      </c>
    </row>
    <row r="113" spans="1:26" x14ac:dyDescent="0.3">
      <c r="A113" s="192" t="s">
        <v>160</v>
      </c>
      <c r="B113" s="192" t="s">
        <v>161</v>
      </c>
      <c r="C113" s="193" t="s">
        <v>162</v>
      </c>
      <c r="D113" s="192" t="s">
        <v>163</v>
      </c>
      <c r="E113" s="217"/>
      <c r="F113" s="220">
        <v>0</v>
      </c>
      <c r="G113" s="223"/>
      <c r="H113" s="222"/>
      <c r="I113" s="222"/>
      <c r="J113" s="179">
        <f t="shared" si="46"/>
        <v>100</v>
      </c>
      <c r="K113" s="127">
        <f>IF(OR(G113&lt;60,H113+I113&gt;9),0,21-_xlfn.RANK.EQ(J113,$J$99:$J$140,1))</f>
        <v>0</v>
      </c>
      <c r="L113" s="221"/>
      <c r="M113" s="222"/>
      <c r="N113" s="222"/>
      <c r="O113" s="179">
        <f t="shared" si="52"/>
        <v>100</v>
      </c>
      <c r="P113" s="127">
        <f t="shared" si="48"/>
        <v>0</v>
      </c>
      <c r="Q113" s="221"/>
      <c r="R113" s="222"/>
      <c r="S113" s="222"/>
      <c r="T113" s="179">
        <f t="shared" si="49"/>
        <v>100</v>
      </c>
      <c r="U113" s="127">
        <f t="shared" si="50"/>
        <v>0</v>
      </c>
      <c r="V113" s="221"/>
      <c r="W113" s="222"/>
      <c r="X113" s="222"/>
      <c r="Y113" s="179">
        <f t="shared" si="53"/>
        <v>100</v>
      </c>
      <c r="Z113" s="94">
        <f t="shared" si="51"/>
        <v>0</v>
      </c>
    </row>
    <row r="114" spans="1:26" x14ac:dyDescent="0.3">
      <c r="A114" s="192" t="s">
        <v>164</v>
      </c>
      <c r="B114" s="192" t="s">
        <v>95</v>
      </c>
      <c r="C114" s="193" t="s">
        <v>165</v>
      </c>
      <c r="D114" s="192" t="s">
        <v>166</v>
      </c>
      <c r="E114" s="217"/>
      <c r="F114" s="220">
        <v>0</v>
      </c>
      <c r="G114" s="223">
        <v>61.25</v>
      </c>
      <c r="H114" s="222">
        <v>12</v>
      </c>
      <c r="I114" s="222">
        <v>0</v>
      </c>
      <c r="J114" s="179">
        <f t="shared" si="46"/>
        <v>50.75</v>
      </c>
      <c r="K114" s="127" t="s">
        <v>411</v>
      </c>
      <c r="L114" s="221"/>
      <c r="M114" s="222"/>
      <c r="N114" s="222"/>
      <c r="O114" s="179">
        <f t="shared" si="52"/>
        <v>100</v>
      </c>
      <c r="P114" s="127">
        <f t="shared" si="48"/>
        <v>0</v>
      </c>
      <c r="Q114" s="221"/>
      <c r="R114" s="222"/>
      <c r="S114" s="222"/>
      <c r="T114" s="179">
        <f t="shared" si="49"/>
        <v>100</v>
      </c>
      <c r="U114" s="127">
        <f t="shared" si="50"/>
        <v>0</v>
      </c>
      <c r="V114" s="221"/>
      <c r="W114" s="222"/>
      <c r="X114" s="222"/>
      <c r="Y114" s="179">
        <f t="shared" si="53"/>
        <v>100</v>
      </c>
      <c r="Z114" s="94">
        <f t="shared" si="51"/>
        <v>0</v>
      </c>
    </row>
    <row r="115" spans="1:26" x14ac:dyDescent="0.3">
      <c r="A115" s="192" t="s">
        <v>167</v>
      </c>
      <c r="B115" s="192" t="s">
        <v>168</v>
      </c>
      <c r="C115" s="193" t="s">
        <v>169</v>
      </c>
      <c r="D115" s="192" t="s">
        <v>311</v>
      </c>
      <c r="E115" s="217"/>
      <c r="F115" s="220">
        <f>P115+U115</f>
        <v>29</v>
      </c>
      <c r="G115" s="223">
        <v>63.39</v>
      </c>
      <c r="H115" s="222">
        <v>0</v>
      </c>
      <c r="I115" s="222">
        <v>0</v>
      </c>
      <c r="J115" s="179">
        <f t="shared" si="46"/>
        <v>36.61</v>
      </c>
      <c r="K115" s="127">
        <f>IF(OR(G115&lt;60,H115+I115&gt;9),0,21-_xlfn.RANK.EQ(J115,$J$99:$J$140,1))</f>
        <v>9</v>
      </c>
      <c r="L115" s="221">
        <v>68.13</v>
      </c>
      <c r="M115" s="222">
        <v>0</v>
      </c>
      <c r="N115" s="222">
        <v>0</v>
      </c>
      <c r="O115" s="179">
        <f t="shared" si="52"/>
        <v>31.870000000000005</v>
      </c>
      <c r="P115" s="127">
        <v>16</v>
      </c>
      <c r="Q115" s="221">
        <v>68.13</v>
      </c>
      <c r="R115" s="222">
        <v>4</v>
      </c>
      <c r="S115" s="222">
        <v>0</v>
      </c>
      <c r="T115" s="179">
        <f t="shared" si="49"/>
        <v>35.870000000000005</v>
      </c>
      <c r="U115" s="127">
        <v>13</v>
      </c>
      <c r="V115" s="221"/>
      <c r="W115" s="222"/>
      <c r="X115" s="222"/>
      <c r="Y115" s="179">
        <f t="shared" si="53"/>
        <v>100</v>
      </c>
      <c r="Z115" s="94">
        <f t="shared" si="51"/>
        <v>0</v>
      </c>
    </row>
    <row r="116" spans="1:26" x14ac:dyDescent="0.3">
      <c r="A116" s="192" t="s">
        <v>191</v>
      </c>
      <c r="B116" s="192" t="s">
        <v>69</v>
      </c>
      <c r="C116" s="193" t="s">
        <v>175</v>
      </c>
      <c r="D116" s="192" t="s">
        <v>70</v>
      </c>
      <c r="E116" s="217"/>
      <c r="F116" s="220">
        <f>K116+P116</f>
        <v>34</v>
      </c>
      <c r="G116" s="223">
        <v>68.209999999999994</v>
      </c>
      <c r="H116" s="222">
        <v>0</v>
      </c>
      <c r="I116" s="222">
        <v>0</v>
      </c>
      <c r="J116" s="179">
        <f t="shared" si="46"/>
        <v>31.790000000000006</v>
      </c>
      <c r="K116" s="127">
        <f>IF(OR(G116&lt;60,H116+I116&gt;9),0,21-_xlfn.RANK.EQ(J116,$J$99:$J$140,1))</f>
        <v>16</v>
      </c>
      <c r="L116" s="221">
        <v>72.81</v>
      </c>
      <c r="M116" s="222">
        <v>0</v>
      </c>
      <c r="N116" s="222">
        <v>0</v>
      </c>
      <c r="O116" s="179">
        <f t="shared" si="52"/>
        <v>27.189999999999998</v>
      </c>
      <c r="P116" s="127">
        <v>18</v>
      </c>
      <c r="Q116" s="221">
        <v>68.13</v>
      </c>
      <c r="R116" s="222">
        <v>4</v>
      </c>
      <c r="S116" s="222">
        <v>0</v>
      </c>
      <c r="T116" s="179">
        <f t="shared" si="49"/>
        <v>35.870000000000005</v>
      </c>
      <c r="U116" s="127">
        <f t="shared" si="50"/>
        <v>14</v>
      </c>
      <c r="V116" s="221"/>
      <c r="W116" s="222"/>
      <c r="X116" s="222"/>
      <c r="Y116" s="179">
        <f t="shared" si="53"/>
        <v>100</v>
      </c>
      <c r="Z116" s="94">
        <f t="shared" si="51"/>
        <v>0</v>
      </c>
    </row>
    <row r="117" spans="1:26" x14ac:dyDescent="0.3">
      <c r="A117" s="192" t="s">
        <v>191</v>
      </c>
      <c r="B117" s="192" t="s">
        <v>69</v>
      </c>
      <c r="C117" s="193" t="s">
        <v>175</v>
      </c>
      <c r="D117" s="192" t="s">
        <v>192</v>
      </c>
      <c r="E117" s="217"/>
      <c r="F117" s="220">
        <f>U117</f>
        <v>18</v>
      </c>
      <c r="G117" s="223">
        <v>68.930000000000007</v>
      </c>
      <c r="H117" s="222" t="s">
        <v>306</v>
      </c>
      <c r="I117" s="222"/>
      <c r="J117" s="179" t="str">
        <f>H117</f>
        <v>withdrawn</v>
      </c>
      <c r="K117" s="127">
        <v>0</v>
      </c>
      <c r="L117" s="221">
        <v>75.31</v>
      </c>
      <c r="M117" s="222">
        <v>12</v>
      </c>
      <c r="N117" s="222">
        <v>0</v>
      </c>
      <c r="O117" s="179">
        <f t="shared" si="52"/>
        <v>36.69</v>
      </c>
      <c r="P117" s="127" t="s">
        <v>411</v>
      </c>
      <c r="Q117" s="221">
        <v>72.97</v>
      </c>
      <c r="R117" s="222">
        <v>4</v>
      </c>
      <c r="S117" s="222">
        <v>0</v>
      </c>
      <c r="T117" s="179">
        <f t="shared" si="49"/>
        <v>31.03</v>
      </c>
      <c r="U117" s="127">
        <f t="shared" si="50"/>
        <v>18</v>
      </c>
      <c r="V117" s="221"/>
      <c r="W117" s="222"/>
      <c r="X117" s="222"/>
      <c r="Y117" s="179">
        <f t="shared" si="53"/>
        <v>100</v>
      </c>
      <c r="Z117" s="94">
        <f t="shared" si="51"/>
        <v>0</v>
      </c>
    </row>
    <row r="118" spans="1:26" x14ac:dyDescent="0.3">
      <c r="A118" s="192" t="s">
        <v>193</v>
      </c>
      <c r="B118" s="192" t="s">
        <v>194</v>
      </c>
      <c r="C118" s="193" t="s">
        <v>221</v>
      </c>
      <c r="D118" s="192" t="s">
        <v>195</v>
      </c>
      <c r="E118" s="217"/>
      <c r="F118" s="220">
        <v>0</v>
      </c>
      <c r="G118" s="223"/>
      <c r="H118" s="222"/>
      <c r="I118" s="222"/>
      <c r="J118" s="179">
        <f t="shared" si="46"/>
        <v>100</v>
      </c>
      <c r="K118" s="127">
        <f>IF(OR(G118&lt;60,H118+I118&gt;9),0,21-_xlfn.RANK.EQ(J118,$J$99:$J$140,1))</f>
        <v>0</v>
      </c>
      <c r="L118" s="221"/>
      <c r="M118" s="222"/>
      <c r="N118" s="222"/>
      <c r="O118" s="179">
        <f t="shared" si="52"/>
        <v>100</v>
      </c>
      <c r="P118" s="127">
        <f t="shared" si="48"/>
        <v>0</v>
      </c>
      <c r="Q118" s="221"/>
      <c r="R118" s="222"/>
      <c r="S118" s="222"/>
      <c r="T118" s="179">
        <f t="shared" si="49"/>
        <v>100</v>
      </c>
      <c r="U118" s="127">
        <f t="shared" si="50"/>
        <v>0</v>
      </c>
      <c r="V118" s="221"/>
      <c r="W118" s="222"/>
      <c r="X118" s="222"/>
      <c r="Y118" s="179">
        <f t="shared" si="53"/>
        <v>100</v>
      </c>
      <c r="Z118" s="94">
        <f t="shared" si="51"/>
        <v>0</v>
      </c>
    </row>
    <row r="119" spans="1:26" x14ac:dyDescent="0.3">
      <c r="A119" s="192" t="s">
        <v>204</v>
      </c>
      <c r="B119" s="192" t="s">
        <v>205</v>
      </c>
      <c r="C119" s="193" t="s">
        <v>206</v>
      </c>
      <c r="D119" s="192" t="s">
        <v>207</v>
      </c>
      <c r="E119" s="217"/>
      <c r="F119" s="220">
        <f>K119</f>
        <v>3</v>
      </c>
      <c r="G119" s="223">
        <v>62.5</v>
      </c>
      <c r="H119" s="222">
        <v>8</v>
      </c>
      <c r="I119" s="222">
        <v>0</v>
      </c>
      <c r="J119" s="179">
        <f t="shared" si="46"/>
        <v>45.5</v>
      </c>
      <c r="K119" s="127">
        <v>3</v>
      </c>
      <c r="L119" s="221"/>
      <c r="M119" s="222"/>
      <c r="N119" s="222"/>
      <c r="O119" s="179">
        <f t="shared" si="52"/>
        <v>100</v>
      </c>
      <c r="P119" s="127">
        <f t="shared" si="48"/>
        <v>0</v>
      </c>
      <c r="Q119" s="221"/>
      <c r="R119" s="222"/>
      <c r="S119" s="222"/>
      <c r="T119" s="179">
        <f t="shared" si="49"/>
        <v>100</v>
      </c>
      <c r="U119" s="127">
        <f t="shared" si="50"/>
        <v>0</v>
      </c>
      <c r="V119" s="221"/>
      <c r="W119" s="222"/>
      <c r="X119" s="222"/>
      <c r="Y119" s="179">
        <f t="shared" si="53"/>
        <v>100</v>
      </c>
      <c r="Z119" s="94">
        <f t="shared" si="51"/>
        <v>0</v>
      </c>
    </row>
    <row r="120" spans="1:26" x14ac:dyDescent="0.3">
      <c r="A120" s="192" t="s">
        <v>160</v>
      </c>
      <c r="B120" s="192" t="s">
        <v>161</v>
      </c>
      <c r="C120" s="193" t="s">
        <v>162</v>
      </c>
      <c r="D120" s="192" t="s">
        <v>208</v>
      </c>
      <c r="E120" s="217"/>
      <c r="F120" s="220">
        <v>0</v>
      </c>
      <c r="G120" s="223"/>
      <c r="H120" s="222"/>
      <c r="I120" s="222"/>
      <c r="J120" s="179">
        <f t="shared" si="46"/>
        <v>100</v>
      </c>
      <c r="K120" s="127">
        <f t="shared" ref="K120:K138" si="54">IF(OR(G120&lt;60,H120+I120&gt;9),0,21-_xlfn.RANK.EQ(J120,$J$99:$J$140,1))</f>
        <v>0</v>
      </c>
      <c r="L120" s="221"/>
      <c r="M120" s="222"/>
      <c r="N120" s="222"/>
      <c r="O120" s="179">
        <f t="shared" si="52"/>
        <v>100</v>
      </c>
      <c r="P120" s="127">
        <f t="shared" si="48"/>
        <v>0</v>
      </c>
      <c r="Q120" s="221"/>
      <c r="R120" s="222"/>
      <c r="S120" s="222"/>
      <c r="T120" s="179">
        <f t="shared" si="49"/>
        <v>100</v>
      </c>
      <c r="U120" s="127">
        <f t="shared" si="50"/>
        <v>0</v>
      </c>
      <c r="V120" s="221"/>
      <c r="W120" s="222"/>
      <c r="X120" s="222"/>
      <c r="Y120" s="179">
        <f t="shared" si="53"/>
        <v>100</v>
      </c>
      <c r="Z120" s="94">
        <f t="shared" si="51"/>
        <v>0</v>
      </c>
    </row>
    <row r="121" spans="1:26" x14ac:dyDescent="0.3">
      <c r="A121" s="192" t="s">
        <v>223</v>
      </c>
      <c r="B121" s="192" t="s">
        <v>71</v>
      </c>
      <c r="C121" s="193" t="s">
        <v>224</v>
      </c>
      <c r="D121" s="192" t="s">
        <v>72</v>
      </c>
      <c r="E121" s="217"/>
      <c r="F121" s="220">
        <v>0</v>
      </c>
      <c r="G121" s="223"/>
      <c r="H121" s="222"/>
      <c r="I121" s="222"/>
      <c r="J121" s="179">
        <f t="shared" si="46"/>
        <v>100</v>
      </c>
      <c r="K121" s="127">
        <f t="shared" si="54"/>
        <v>0</v>
      </c>
      <c r="L121" s="221"/>
      <c r="M121" s="222"/>
      <c r="N121" s="222"/>
      <c r="O121" s="179">
        <f t="shared" si="52"/>
        <v>100</v>
      </c>
      <c r="P121" s="127">
        <f t="shared" si="48"/>
        <v>0</v>
      </c>
      <c r="Q121" s="221"/>
      <c r="R121" s="222"/>
      <c r="S121" s="222"/>
      <c r="T121" s="179">
        <f t="shared" si="49"/>
        <v>100</v>
      </c>
      <c r="U121" s="127">
        <f t="shared" si="50"/>
        <v>0</v>
      </c>
      <c r="V121" s="221"/>
      <c r="W121" s="222"/>
      <c r="X121" s="222"/>
      <c r="Y121" s="179">
        <f t="shared" si="53"/>
        <v>100</v>
      </c>
      <c r="Z121" s="94">
        <f t="shared" si="51"/>
        <v>0</v>
      </c>
    </row>
    <row r="122" spans="1:26" x14ac:dyDescent="0.3">
      <c r="A122" s="192" t="s">
        <v>261</v>
      </c>
      <c r="B122" s="192" t="s">
        <v>262</v>
      </c>
      <c r="C122" s="193" t="s">
        <v>82</v>
      </c>
      <c r="D122" s="192" t="s">
        <v>263</v>
      </c>
      <c r="E122" s="217"/>
      <c r="F122" s="220">
        <f>K122</f>
        <v>7</v>
      </c>
      <c r="G122" s="223">
        <v>61.43</v>
      </c>
      <c r="H122" s="222">
        <v>0</v>
      </c>
      <c r="I122" s="222">
        <v>0</v>
      </c>
      <c r="J122" s="179">
        <f t="shared" si="46"/>
        <v>38.57</v>
      </c>
      <c r="K122" s="127">
        <f t="shared" si="54"/>
        <v>7</v>
      </c>
      <c r="L122" s="221"/>
      <c r="M122" s="222"/>
      <c r="N122" s="222"/>
      <c r="O122" s="179">
        <f t="shared" si="52"/>
        <v>100</v>
      </c>
      <c r="P122" s="127">
        <f t="shared" si="48"/>
        <v>0</v>
      </c>
      <c r="Q122" s="221"/>
      <c r="R122" s="222"/>
      <c r="S122" s="222"/>
      <c r="T122" s="179">
        <f t="shared" si="49"/>
        <v>100</v>
      </c>
      <c r="U122" s="127">
        <f t="shared" si="50"/>
        <v>0</v>
      </c>
      <c r="V122" s="221"/>
      <c r="W122" s="222"/>
      <c r="X122" s="222"/>
      <c r="Y122" s="179">
        <f t="shared" si="53"/>
        <v>100</v>
      </c>
      <c r="Z122" s="94">
        <f t="shared" si="51"/>
        <v>0</v>
      </c>
    </row>
    <row r="123" spans="1:26" x14ac:dyDescent="0.3">
      <c r="A123" s="192" t="s">
        <v>264</v>
      </c>
      <c r="B123" s="192" t="s">
        <v>265</v>
      </c>
      <c r="C123" s="193" t="s">
        <v>266</v>
      </c>
      <c r="D123" s="192" t="s">
        <v>267</v>
      </c>
      <c r="E123" s="217"/>
      <c r="F123" s="220">
        <v>0</v>
      </c>
      <c r="G123" s="223">
        <v>58.93</v>
      </c>
      <c r="H123" s="222">
        <v>0</v>
      </c>
      <c r="I123" s="222">
        <v>0</v>
      </c>
      <c r="J123" s="179">
        <f t="shared" si="46"/>
        <v>41.07</v>
      </c>
      <c r="K123" s="127">
        <f t="shared" si="54"/>
        <v>0</v>
      </c>
      <c r="L123" s="221"/>
      <c r="M123" s="222"/>
      <c r="N123" s="222"/>
      <c r="O123" s="179">
        <f t="shared" si="52"/>
        <v>100</v>
      </c>
      <c r="P123" s="127">
        <f t="shared" si="48"/>
        <v>0</v>
      </c>
      <c r="Q123" s="221"/>
      <c r="R123" s="222"/>
      <c r="S123" s="222"/>
      <c r="T123" s="179">
        <f t="shared" si="49"/>
        <v>100</v>
      </c>
      <c r="U123" s="127">
        <f t="shared" si="50"/>
        <v>0</v>
      </c>
      <c r="V123" s="221"/>
      <c r="W123" s="222"/>
      <c r="X123" s="222"/>
      <c r="Y123" s="179">
        <f t="shared" si="53"/>
        <v>100</v>
      </c>
      <c r="Z123" s="94">
        <f t="shared" si="51"/>
        <v>0</v>
      </c>
    </row>
    <row r="124" spans="1:26" x14ac:dyDescent="0.3">
      <c r="A124" s="192" t="s">
        <v>264</v>
      </c>
      <c r="B124" s="192" t="s">
        <v>265</v>
      </c>
      <c r="C124" s="193" t="s">
        <v>266</v>
      </c>
      <c r="D124" s="192" t="s">
        <v>268</v>
      </c>
      <c r="E124" s="217"/>
      <c r="F124" s="220">
        <f>K124+P124</f>
        <v>26</v>
      </c>
      <c r="G124" s="223">
        <v>65</v>
      </c>
      <c r="H124" s="222">
        <v>0</v>
      </c>
      <c r="I124" s="222">
        <v>0</v>
      </c>
      <c r="J124" s="179">
        <f t="shared" si="46"/>
        <v>35</v>
      </c>
      <c r="K124" s="127">
        <f t="shared" si="54"/>
        <v>14</v>
      </c>
      <c r="L124" s="221">
        <v>66.88</v>
      </c>
      <c r="M124" s="221">
        <v>8</v>
      </c>
      <c r="N124" s="221">
        <v>0</v>
      </c>
      <c r="O124" s="179">
        <f t="shared" si="52"/>
        <v>41.120000000000005</v>
      </c>
      <c r="P124" s="127">
        <v>12</v>
      </c>
      <c r="Q124" s="221">
        <v>67.66</v>
      </c>
      <c r="R124" s="221">
        <v>4</v>
      </c>
      <c r="S124" s="221">
        <v>0</v>
      </c>
      <c r="T124" s="179">
        <f t="shared" si="49"/>
        <v>36.340000000000003</v>
      </c>
      <c r="U124" s="127">
        <f t="shared" si="50"/>
        <v>12</v>
      </c>
      <c r="V124" s="221"/>
      <c r="W124" s="222"/>
      <c r="X124" s="222"/>
      <c r="Y124" s="179">
        <f t="shared" si="53"/>
        <v>100</v>
      </c>
      <c r="Z124" s="94">
        <f t="shared" si="51"/>
        <v>0</v>
      </c>
    </row>
    <row r="125" spans="1:26" x14ac:dyDescent="0.3">
      <c r="A125" s="192" t="s">
        <v>245</v>
      </c>
      <c r="B125" s="192" t="s">
        <v>246</v>
      </c>
      <c r="C125" s="193" t="s">
        <v>206</v>
      </c>
      <c r="D125" s="192" t="s">
        <v>247</v>
      </c>
      <c r="E125" s="217"/>
      <c r="F125" s="220">
        <v>40</v>
      </c>
      <c r="G125" s="223">
        <v>67.680000000000007</v>
      </c>
      <c r="H125" s="222">
        <v>0</v>
      </c>
      <c r="I125" s="222">
        <v>0</v>
      </c>
      <c r="J125" s="179">
        <f t="shared" si="46"/>
        <v>32.319999999999993</v>
      </c>
      <c r="K125" s="127">
        <f t="shared" si="54"/>
        <v>15</v>
      </c>
      <c r="L125" s="221">
        <v>73.75</v>
      </c>
      <c r="M125" s="221">
        <v>0</v>
      </c>
      <c r="N125" s="221">
        <v>0</v>
      </c>
      <c r="O125" s="179">
        <f t="shared" si="52"/>
        <v>26.25</v>
      </c>
      <c r="P125" s="127">
        <f t="shared" ref="P125:P132" si="55">IF(COUNTA(L125:O125)&gt;COUNT(L125:O125),0,IF(OR(L125&lt;60,M125+N125&gt;9),0,21-_xlfn.RANK.EQ(O125,$O$99:$O$143,1)))</f>
        <v>20</v>
      </c>
      <c r="Q125" s="221">
        <v>72.34</v>
      </c>
      <c r="R125" s="221">
        <v>0</v>
      </c>
      <c r="S125" s="221">
        <v>0</v>
      </c>
      <c r="T125" s="179">
        <f t="shared" si="49"/>
        <v>27.659999999999997</v>
      </c>
      <c r="U125" s="127">
        <f t="shared" si="50"/>
        <v>20</v>
      </c>
      <c r="V125" s="221"/>
      <c r="W125" s="222"/>
      <c r="X125" s="222"/>
      <c r="Y125" s="179">
        <f t="shared" si="53"/>
        <v>100</v>
      </c>
      <c r="Z125" s="94">
        <f t="shared" si="51"/>
        <v>0</v>
      </c>
    </row>
    <row r="126" spans="1:26" x14ac:dyDescent="0.3">
      <c r="A126" s="192" t="s">
        <v>245</v>
      </c>
      <c r="B126" s="192" t="s">
        <v>246</v>
      </c>
      <c r="C126" s="193" t="s">
        <v>206</v>
      </c>
      <c r="D126" s="192" t="s">
        <v>273</v>
      </c>
      <c r="E126" s="217"/>
      <c r="F126" s="220">
        <v>0</v>
      </c>
      <c r="G126" s="223"/>
      <c r="H126" s="222"/>
      <c r="I126" s="222"/>
      <c r="J126" s="179">
        <f t="shared" si="46"/>
        <v>100</v>
      </c>
      <c r="K126" s="127">
        <f t="shared" si="54"/>
        <v>0</v>
      </c>
      <c r="L126" s="221"/>
      <c r="M126" s="221"/>
      <c r="N126" s="221"/>
      <c r="O126" s="179">
        <f t="shared" si="52"/>
        <v>100</v>
      </c>
      <c r="P126" s="127">
        <f t="shared" si="55"/>
        <v>0</v>
      </c>
      <c r="Q126" s="221"/>
      <c r="R126" s="221"/>
      <c r="S126" s="221"/>
      <c r="T126" s="179">
        <f t="shared" si="49"/>
        <v>100</v>
      </c>
      <c r="U126" s="127">
        <f t="shared" si="50"/>
        <v>0</v>
      </c>
      <c r="V126" s="221"/>
      <c r="W126" s="222"/>
      <c r="X126" s="222"/>
      <c r="Y126" s="179">
        <f t="shared" si="53"/>
        <v>100</v>
      </c>
      <c r="Z126" s="94">
        <f t="shared" si="51"/>
        <v>0</v>
      </c>
    </row>
    <row r="127" spans="1:26" x14ac:dyDescent="0.3">
      <c r="A127" s="192" t="s">
        <v>73</v>
      </c>
      <c r="B127" s="192" t="s">
        <v>246</v>
      </c>
      <c r="C127" s="193" t="s">
        <v>206</v>
      </c>
      <c r="D127" s="192" t="s">
        <v>274</v>
      </c>
      <c r="E127" s="217"/>
      <c r="F127" s="220">
        <f>K127</f>
        <v>10</v>
      </c>
      <c r="G127" s="223">
        <v>63.93</v>
      </c>
      <c r="H127" s="222">
        <v>0</v>
      </c>
      <c r="I127" s="222">
        <v>0</v>
      </c>
      <c r="J127" s="179">
        <f t="shared" si="46"/>
        <v>36.07</v>
      </c>
      <c r="K127" s="127">
        <f t="shared" si="54"/>
        <v>10</v>
      </c>
      <c r="L127" s="221"/>
      <c r="M127" s="221"/>
      <c r="N127" s="221"/>
      <c r="O127" s="179">
        <f t="shared" si="52"/>
        <v>100</v>
      </c>
      <c r="P127" s="127">
        <f t="shared" si="55"/>
        <v>0</v>
      </c>
      <c r="Q127" s="221"/>
      <c r="R127" s="221"/>
      <c r="S127" s="221"/>
      <c r="T127" s="179">
        <f t="shared" si="49"/>
        <v>100</v>
      </c>
      <c r="U127" s="127">
        <f t="shared" si="50"/>
        <v>0</v>
      </c>
      <c r="V127" s="221"/>
      <c r="W127" s="222"/>
      <c r="X127" s="222"/>
      <c r="Y127" s="179">
        <f t="shared" si="53"/>
        <v>100</v>
      </c>
      <c r="Z127" s="94">
        <f t="shared" si="51"/>
        <v>0</v>
      </c>
    </row>
    <row r="128" spans="1:26" x14ac:dyDescent="0.3">
      <c r="A128" s="192" t="s">
        <v>110</v>
      </c>
      <c r="B128" s="192" t="s">
        <v>265</v>
      </c>
      <c r="C128" s="193" t="s">
        <v>175</v>
      </c>
      <c r="D128" s="192" t="s">
        <v>275</v>
      </c>
      <c r="E128" s="217"/>
      <c r="F128" s="220">
        <v>0</v>
      </c>
      <c r="G128" s="223">
        <v>66.790000000000006</v>
      </c>
      <c r="H128" s="222">
        <v>8</v>
      </c>
      <c r="I128" s="222">
        <v>8.8000000000000007</v>
      </c>
      <c r="J128" s="179">
        <f t="shared" si="46"/>
        <v>50.009999999999991</v>
      </c>
      <c r="K128" s="127" t="s">
        <v>411</v>
      </c>
      <c r="L128" s="221"/>
      <c r="M128" s="221"/>
      <c r="N128" s="221"/>
      <c r="O128" s="179">
        <f t="shared" si="52"/>
        <v>100</v>
      </c>
      <c r="P128" s="127">
        <f t="shared" si="55"/>
        <v>0</v>
      </c>
      <c r="Q128" s="221"/>
      <c r="R128" s="221"/>
      <c r="S128" s="221"/>
      <c r="T128" s="179">
        <f t="shared" si="49"/>
        <v>100</v>
      </c>
      <c r="U128" s="127">
        <f t="shared" si="50"/>
        <v>0</v>
      </c>
      <c r="V128" s="221"/>
      <c r="W128" s="222"/>
      <c r="X128" s="222"/>
      <c r="Y128" s="179">
        <f t="shared" si="53"/>
        <v>100</v>
      </c>
      <c r="Z128" s="94">
        <f t="shared" si="51"/>
        <v>0</v>
      </c>
    </row>
    <row r="129" spans="1:26" x14ac:dyDescent="0.3">
      <c r="A129" s="192" t="s">
        <v>241</v>
      </c>
      <c r="B129" s="192" t="s">
        <v>242</v>
      </c>
      <c r="C129" s="193" t="s">
        <v>243</v>
      </c>
      <c r="D129" s="192" t="s">
        <v>244</v>
      </c>
      <c r="E129" s="217"/>
      <c r="F129" s="220">
        <f>K129+U129</f>
        <v>35</v>
      </c>
      <c r="G129" s="223">
        <v>70.36</v>
      </c>
      <c r="H129" s="222">
        <v>0</v>
      </c>
      <c r="I129" s="222">
        <v>0</v>
      </c>
      <c r="J129" s="179">
        <f t="shared" si="46"/>
        <v>29.64</v>
      </c>
      <c r="K129" s="127">
        <f t="shared" si="54"/>
        <v>19</v>
      </c>
      <c r="L129" s="221">
        <v>67.81</v>
      </c>
      <c r="M129" s="221">
        <v>0</v>
      </c>
      <c r="N129" s="221">
        <v>0</v>
      </c>
      <c r="O129" s="179">
        <f t="shared" si="52"/>
        <v>32.19</v>
      </c>
      <c r="P129" s="127">
        <f t="shared" si="55"/>
        <v>14</v>
      </c>
      <c r="Q129" s="221">
        <v>67.34</v>
      </c>
      <c r="R129" s="221">
        <v>0</v>
      </c>
      <c r="S129" s="221">
        <v>0</v>
      </c>
      <c r="T129" s="179">
        <f t="shared" si="49"/>
        <v>32.659999999999997</v>
      </c>
      <c r="U129" s="127">
        <f t="shared" si="50"/>
        <v>16</v>
      </c>
      <c r="V129" s="221"/>
      <c r="W129" s="222"/>
      <c r="X129" s="222"/>
      <c r="Y129" s="179">
        <f t="shared" si="53"/>
        <v>100</v>
      </c>
      <c r="Z129" s="94">
        <f t="shared" si="51"/>
        <v>0</v>
      </c>
    </row>
    <row r="130" spans="1:26" x14ac:dyDescent="0.3">
      <c r="A130" s="192" t="s">
        <v>278</v>
      </c>
      <c r="B130" s="192" t="s">
        <v>242</v>
      </c>
      <c r="C130" s="193" t="s">
        <v>243</v>
      </c>
      <c r="D130" s="192" t="s">
        <v>279</v>
      </c>
      <c r="E130" s="217"/>
      <c r="F130" s="220">
        <f>K130</f>
        <v>13</v>
      </c>
      <c r="G130" s="223">
        <v>64.819999999999993</v>
      </c>
      <c r="H130" s="222">
        <v>0</v>
      </c>
      <c r="I130" s="222">
        <v>0</v>
      </c>
      <c r="J130" s="179">
        <f t="shared" si="46"/>
        <v>35.180000000000007</v>
      </c>
      <c r="K130" s="127">
        <f t="shared" si="54"/>
        <v>13</v>
      </c>
      <c r="L130" s="221"/>
      <c r="M130" s="221"/>
      <c r="N130" s="221"/>
      <c r="O130" s="179">
        <f t="shared" si="52"/>
        <v>100</v>
      </c>
      <c r="P130" s="127">
        <f t="shared" si="55"/>
        <v>0</v>
      </c>
      <c r="Q130" s="221"/>
      <c r="R130" s="221"/>
      <c r="S130" s="221"/>
      <c r="T130" s="179">
        <f t="shared" si="49"/>
        <v>100</v>
      </c>
      <c r="U130" s="127">
        <f t="shared" si="50"/>
        <v>0</v>
      </c>
      <c r="V130" s="221"/>
      <c r="W130" s="222"/>
      <c r="X130" s="222"/>
      <c r="Y130" s="179">
        <f t="shared" si="53"/>
        <v>100</v>
      </c>
      <c r="Z130" s="94">
        <f t="shared" si="51"/>
        <v>0</v>
      </c>
    </row>
    <row r="131" spans="1:26" x14ac:dyDescent="0.3">
      <c r="A131" s="192" t="s">
        <v>280</v>
      </c>
      <c r="B131" s="192" t="s">
        <v>281</v>
      </c>
      <c r="C131" s="193" t="s">
        <v>282</v>
      </c>
      <c r="D131" s="192" t="s">
        <v>283</v>
      </c>
      <c r="E131" s="217"/>
      <c r="F131" s="220">
        <v>0</v>
      </c>
      <c r="G131" s="223"/>
      <c r="H131" s="222"/>
      <c r="I131" s="222"/>
      <c r="J131" s="179">
        <f t="shared" si="46"/>
        <v>100</v>
      </c>
      <c r="K131" s="127">
        <f t="shared" si="54"/>
        <v>0</v>
      </c>
      <c r="L131" s="221"/>
      <c r="M131" s="221"/>
      <c r="N131" s="221"/>
      <c r="O131" s="179">
        <f t="shared" si="52"/>
        <v>100</v>
      </c>
      <c r="P131" s="127">
        <f t="shared" si="55"/>
        <v>0</v>
      </c>
      <c r="Q131" s="221"/>
      <c r="R131" s="221"/>
      <c r="S131" s="221"/>
      <c r="T131" s="179">
        <f t="shared" si="49"/>
        <v>100</v>
      </c>
      <c r="U131" s="127">
        <f t="shared" si="50"/>
        <v>0</v>
      </c>
      <c r="V131" s="221"/>
      <c r="W131" s="222"/>
      <c r="X131" s="222"/>
      <c r="Y131" s="179">
        <f t="shared" si="53"/>
        <v>100</v>
      </c>
      <c r="Z131" s="94">
        <f t="shared" si="51"/>
        <v>0</v>
      </c>
    </row>
    <row r="132" spans="1:26" x14ac:dyDescent="0.3">
      <c r="A132" s="192" t="s">
        <v>285</v>
      </c>
      <c r="B132" s="192" t="s">
        <v>286</v>
      </c>
      <c r="C132" s="193" t="s">
        <v>287</v>
      </c>
      <c r="D132" s="192" t="s">
        <v>289</v>
      </c>
      <c r="E132" s="217"/>
      <c r="F132" s="220">
        <v>0</v>
      </c>
      <c r="G132" s="223"/>
      <c r="H132" s="222"/>
      <c r="I132" s="222"/>
      <c r="J132" s="179">
        <f t="shared" si="46"/>
        <v>100</v>
      </c>
      <c r="K132" s="127">
        <f t="shared" si="54"/>
        <v>0</v>
      </c>
      <c r="L132" s="221"/>
      <c r="M132" s="221"/>
      <c r="N132" s="221"/>
      <c r="O132" s="179">
        <f t="shared" si="52"/>
        <v>100</v>
      </c>
      <c r="P132" s="127">
        <f t="shared" si="55"/>
        <v>0</v>
      </c>
      <c r="Q132" s="221"/>
      <c r="R132" s="221"/>
      <c r="S132" s="221"/>
      <c r="T132" s="179">
        <f t="shared" si="49"/>
        <v>100</v>
      </c>
      <c r="U132" s="127">
        <f t="shared" si="50"/>
        <v>0</v>
      </c>
      <c r="V132" s="221"/>
      <c r="W132" s="222"/>
      <c r="X132" s="222"/>
      <c r="Y132" s="179">
        <f t="shared" si="53"/>
        <v>100</v>
      </c>
      <c r="Z132" s="94">
        <f t="shared" si="51"/>
        <v>0</v>
      </c>
    </row>
    <row r="133" spans="1:26" x14ac:dyDescent="0.3">
      <c r="A133" s="192" t="s">
        <v>340</v>
      </c>
      <c r="B133" s="192" t="s">
        <v>265</v>
      </c>
      <c r="C133" s="193" t="s">
        <v>243</v>
      </c>
      <c r="D133" s="192" t="s">
        <v>341</v>
      </c>
      <c r="E133" s="217"/>
      <c r="F133" s="220">
        <v>22</v>
      </c>
      <c r="G133" s="223"/>
      <c r="H133" s="222"/>
      <c r="I133" s="222"/>
      <c r="J133" s="179">
        <f>100-G133+(H133+I133)</f>
        <v>100</v>
      </c>
      <c r="K133" s="127">
        <f>IF(OR(G133&lt;60,H133+I133&gt;9),0,21-_xlfn.RANK.EQ(J133,$J$99:$J$140,1))</f>
        <v>0</v>
      </c>
      <c r="L133" s="221">
        <v>61.56</v>
      </c>
      <c r="M133" s="221">
        <v>4</v>
      </c>
      <c r="N133" s="221">
        <v>0</v>
      </c>
      <c r="O133" s="179">
        <f>100-L133+(M133+N133)</f>
        <v>42.44</v>
      </c>
      <c r="P133" s="127">
        <v>11</v>
      </c>
      <c r="Q133" s="221">
        <v>62.66</v>
      </c>
      <c r="R133" s="221">
        <v>0</v>
      </c>
      <c r="S133" s="221">
        <v>0</v>
      </c>
      <c r="T133" s="179">
        <f>100-Q133+(R133+S133)</f>
        <v>37.340000000000003</v>
      </c>
      <c r="U133" s="127">
        <f t="shared" si="50"/>
        <v>11</v>
      </c>
      <c r="V133" s="221"/>
      <c r="W133" s="222"/>
      <c r="X133" s="222"/>
      <c r="Y133" s="179">
        <f>100-V133+(W133+X133)</f>
        <v>100</v>
      </c>
      <c r="Z133" s="94">
        <f t="shared" si="51"/>
        <v>0</v>
      </c>
    </row>
    <row r="134" spans="1:26" x14ac:dyDescent="0.3">
      <c r="A134" s="192" t="s">
        <v>210</v>
      </c>
      <c r="B134" s="192" t="s">
        <v>290</v>
      </c>
      <c r="C134" s="193" t="s">
        <v>291</v>
      </c>
      <c r="D134" s="192" t="s">
        <v>292</v>
      </c>
      <c r="E134" s="217"/>
      <c r="F134" s="220">
        <f>K134+Z134+P134+U134</f>
        <v>0</v>
      </c>
      <c r="G134" s="223"/>
      <c r="H134" s="222"/>
      <c r="I134" s="222"/>
      <c r="J134" s="179">
        <f t="shared" si="46"/>
        <v>100</v>
      </c>
      <c r="K134" s="127">
        <f t="shared" si="54"/>
        <v>0</v>
      </c>
      <c r="L134" s="225"/>
      <c r="M134" s="225"/>
      <c r="N134" s="225"/>
      <c r="O134" s="179">
        <f t="shared" si="52"/>
        <v>100</v>
      </c>
      <c r="P134" s="127">
        <f t="shared" ref="P134:P143" si="56">IF(COUNTA(L134:O134)&gt;COUNT(L134:O134),0,IF(OR(L134&lt;60,M134+N134&gt;9),0,21-_xlfn.RANK.EQ(O134,$O$99:$O$143,1)))</f>
        <v>0</v>
      </c>
      <c r="Q134" s="225"/>
      <c r="R134" s="225"/>
      <c r="S134" s="225"/>
      <c r="T134" s="179">
        <f t="shared" si="49"/>
        <v>100</v>
      </c>
      <c r="U134" s="127">
        <f t="shared" si="50"/>
        <v>0</v>
      </c>
      <c r="V134" s="225"/>
      <c r="W134" s="226"/>
      <c r="X134" s="226"/>
      <c r="Y134" s="179">
        <f t="shared" si="53"/>
        <v>100</v>
      </c>
      <c r="Z134" s="94">
        <f t="shared" si="51"/>
        <v>0</v>
      </c>
    </row>
    <row r="135" spans="1:26" x14ac:dyDescent="0.3">
      <c r="A135" s="192" t="s">
        <v>299</v>
      </c>
      <c r="B135" s="192" t="s">
        <v>300</v>
      </c>
      <c r="C135" s="193" t="s">
        <v>282</v>
      </c>
      <c r="D135" s="192" t="s">
        <v>301</v>
      </c>
      <c r="E135" s="217"/>
      <c r="F135" s="220">
        <v>28</v>
      </c>
      <c r="G135" s="223">
        <v>64.11</v>
      </c>
      <c r="H135" s="222">
        <v>0</v>
      </c>
      <c r="I135" s="222">
        <v>0</v>
      </c>
      <c r="J135" s="179">
        <f t="shared" si="46"/>
        <v>35.89</v>
      </c>
      <c r="K135" s="127">
        <f t="shared" si="54"/>
        <v>12</v>
      </c>
      <c r="L135" s="221">
        <v>69.38</v>
      </c>
      <c r="M135" s="222">
        <v>4</v>
      </c>
      <c r="N135" s="222">
        <v>0</v>
      </c>
      <c r="O135" s="179">
        <f t="shared" si="52"/>
        <v>34.620000000000005</v>
      </c>
      <c r="P135" s="127">
        <f t="shared" si="56"/>
        <v>13</v>
      </c>
      <c r="Q135" s="221">
        <v>67.34</v>
      </c>
      <c r="R135" s="222">
        <v>0</v>
      </c>
      <c r="S135" s="222">
        <v>0</v>
      </c>
      <c r="T135" s="179">
        <f t="shared" si="49"/>
        <v>32.659999999999997</v>
      </c>
      <c r="U135" s="127">
        <v>15</v>
      </c>
      <c r="V135" s="221"/>
      <c r="W135" s="222"/>
      <c r="X135" s="222"/>
      <c r="Y135" s="179">
        <f t="shared" si="53"/>
        <v>100</v>
      </c>
      <c r="Z135" s="94">
        <f t="shared" si="51"/>
        <v>0</v>
      </c>
    </row>
    <row r="136" spans="1:26" x14ac:dyDescent="0.3">
      <c r="A136" s="192" t="s">
        <v>241</v>
      </c>
      <c r="B136" s="192" t="s">
        <v>242</v>
      </c>
      <c r="C136" s="193" t="s">
        <v>243</v>
      </c>
      <c r="D136" s="192" t="s">
        <v>302</v>
      </c>
      <c r="E136" s="217"/>
      <c r="F136" s="220">
        <v>0</v>
      </c>
      <c r="G136" s="223"/>
      <c r="H136" s="222"/>
      <c r="I136" s="222"/>
      <c r="J136" s="179">
        <f t="shared" si="46"/>
        <v>100</v>
      </c>
      <c r="K136" s="127">
        <f t="shared" si="54"/>
        <v>0</v>
      </c>
      <c r="L136" s="221"/>
      <c r="M136" s="222"/>
      <c r="N136" s="222"/>
      <c r="O136" s="179">
        <f t="shared" si="52"/>
        <v>100</v>
      </c>
      <c r="P136" s="127">
        <f t="shared" si="56"/>
        <v>0</v>
      </c>
      <c r="Q136" s="221"/>
      <c r="R136" s="222"/>
      <c r="S136" s="222"/>
      <c r="T136" s="179">
        <f t="shared" si="49"/>
        <v>100</v>
      </c>
      <c r="U136" s="127">
        <f t="shared" si="50"/>
        <v>0</v>
      </c>
      <c r="V136" s="221"/>
      <c r="W136" s="222"/>
      <c r="X136" s="222"/>
      <c r="Y136" s="179">
        <f t="shared" si="53"/>
        <v>100</v>
      </c>
      <c r="Z136" s="94">
        <f t="shared" si="51"/>
        <v>0</v>
      </c>
    </row>
    <row r="137" spans="1:26" x14ac:dyDescent="0.3">
      <c r="A137" s="192" t="s">
        <v>73</v>
      </c>
      <c r="B137" s="192" t="s">
        <v>246</v>
      </c>
      <c r="C137" s="193" t="s">
        <v>206</v>
      </c>
      <c r="D137" s="192" t="s">
        <v>303</v>
      </c>
      <c r="E137" s="217"/>
      <c r="F137" s="220">
        <f>P137+U137</f>
        <v>38</v>
      </c>
      <c r="G137" s="223">
        <v>68.930000000000007</v>
      </c>
      <c r="H137" s="222">
        <v>0</v>
      </c>
      <c r="I137" s="222">
        <v>0</v>
      </c>
      <c r="J137" s="179">
        <f t="shared" si="46"/>
        <v>31.069999999999993</v>
      </c>
      <c r="K137" s="127">
        <f t="shared" si="54"/>
        <v>17</v>
      </c>
      <c r="L137" s="221">
        <v>72.81</v>
      </c>
      <c r="M137" s="222">
        <v>0</v>
      </c>
      <c r="N137" s="222">
        <v>0</v>
      </c>
      <c r="O137" s="179">
        <f t="shared" si="52"/>
        <v>27.189999999999998</v>
      </c>
      <c r="P137" s="127">
        <f t="shared" si="56"/>
        <v>19</v>
      </c>
      <c r="Q137" s="221">
        <v>71.88</v>
      </c>
      <c r="R137" s="222">
        <v>0</v>
      </c>
      <c r="S137" s="222">
        <v>0</v>
      </c>
      <c r="T137" s="179">
        <f t="shared" si="49"/>
        <v>28.120000000000005</v>
      </c>
      <c r="U137" s="127">
        <f t="shared" si="50"/>
        <v>19</v>
      </c>
      <c r="V137" s="221"/>
      <c r="W137" s="222"/>
      <c r="X137" s="222"/>
      <c r="Y137" s="179">
        <f t="shared" si="53"/>
        <v>100</v>
      </c>
      <c r="Z137" s="94">
        <f t="shared" si="51"/>
        <v>0</v>
      </c>
    </row>
    <row r="138" spans="1:26" x14ac:dyDescent="0.3">
      <c r="A138" s="192" t="s">
        <v>307</v>
      </c>
      <c r="B138" s="192" t="s">
        <v>308</v>
      </c>
      <c r="C138" s="193" t="s">
        <v>206</v>
      </c>
      <c r="D138" s="192" t="s">
        <v>412</v>
      </c>
      <c r="E138" s="217"/>
      <c r="F138" s="220">
        <f>K138+Z138+P138+U138</f>
        <v>35</v>
      </c>
      <c r="G138" s="223">
        <v>70.180000000000007</v>
      </c>
      <c r="H138" s="222">
        <v>0</v>
      </c>
      <c r="I138" s="222">
        <v>0</v>
      </c>
      <c r="J138" s="179">
        <f t="shared" si="46"/>
        <v>29.819999999999993</v>
      </c>
      <c r="K138" s="127">
        <f t="shared" si="54"/>
        <v>18</v>
      </c>
      <c r="L138" s="221"/>
      <c r="M138" s="222"/>
      <c r="N138" s="222"/>
      <c r="O138" s="179">
        <f t="shared" si="52"/>
        <v>100</v>
      </c>
      <c r="P138" s="127">
        <f t="shared" si="56"/>
        <v>0</v>
      </c>
      <c r="Q138" s="221">
        <v>67.5</v>
      </c>
      <c r="R138" s="222">
        <v>0</v>
      </c>
      <c r="S138" s="222">
        <v>0</v>
      </c>
      <c r="T138" s="179">
        <f t="shared" si="49"/>
        <v>32.5</v>
      </c>
      <c r="U138" s="127">
        <f t="shared" si="50"/>
        <v>17</v>
      </c>
      <c r="V138" s="221"/>
      <c r="W138" s="222"/>
      <c r="X138" s="222"/>
      <c r="Y138" s="179">
        <f t="shared" si="53"/>
        <v>100</v>
      </c>
      <c r="Z138" s="94">
        <f t="shared" si="51"/>
        <v>0</v>
      </c>
    </row>
    <row r="139" spans="1:26" x14ac:dyDescent="0.3">
      <c r="A139" s="192" t="s">
        <v>309</v>
      </c>
      <c r="B139" s="192" t="s">
        <v>308</v>
      </c>
      <c r="C139" s="193" t="s">
        <v>206</v>
      </c>
      <c r="D139" s="192" t="s">
        <v>310</v>
      </c>
      <c r="E139" s="217"/>
      <c r="F139" s="220">
        <f>K139</f>
        <v>5</v>
      </c>
      <c r="G139" s="223">
        <v>61.25</v>
      </c>
      <c r="H139" s="222">
        <v>4</v>
      </c>
      <c r="I139" s="222">
        <v>0</v>
      </c>
      <c r="J139" s="179">
        <f t="shared" si="46"/>
        <v>42.75</v>
      </c>
      <c r="K139" s="127">
        <v>5</v>
      </c>
      <c r="L139" s="221"/>
      <c r="M139" s="222"/>
      <c r="N139" s="222"/>
      <c r="O139" s="179">
        <f t="shared" si="52"/>
        <v>100</v>
      </c>
      <c r="P139" s="127">
        <f t="shared" si="56"/>
        <v>0</v>
      </c>
      <c r="Q139" s="221">
        <v>67.19</v>
      </c>
      <c r="R139" s="222">
        <v>8</v>
      </c>
      <c r="S139" s="222">
        <v>4.8</v>
      </c>
      <c r="T139" s="179">
        <f t="shared" si="49"/>
        <v>45.61</v>
      </c>
      <c r="U139" s="127" t="s">
        <v>411</v>
      </c>
      <c r="V139" s="221"/>
      <c r="W139" s="222"/>
      <c r="X139" s="222"/>
      <c r="Y139" s="179">
        <f t="shared" si="53"/>
        <v>100</v>
      </c>
      <c r="Z139" s="94">
        <f t="shared" si="51"/>
        <v>0</v>
      </c>
    </row>
    <row r="140" spans="1:26" x14ac:dyDescent="0.3">
      <c r="A140" s="200" t="s">
        <v>94</v>
      </c>
      <c r="B140" s="200" t="s">
        <v>95</v>
      </c>
      <c r="C140" s="201" t="s">
        <v>96</v>
      </c>
      <c r="D140" s="200" t="s">
        <v>97</v>
      </c>
      <c r="E140" s="251"/>
      <c r="F140" s="258">
        <f>K140</f>
        <v>4</v>
      </c>
      <c r="G140" s="227">
        <v>62.86</v>
      </c>
      <c r="H140" s="226">
        <v>4</v>
      </c>
      <c r="I140" s="226">
        <v>3.2</v>
      </c>
      <c r="J140" s="228">
        <f t="shared" si="46"/>
        <v>44.34</v>
      </c>
      <c r="K140" s="130">
        <v>4</v>
      </c>
      <c r="L140" s="225"/>
      <c r="M140" s="226"/>
      <c r="N140" s="226"/>
      <c r="O140" s="228">
        <f t="shared" si="52"/>
        <v>100</v>
      </c>
      <c r="P140" s="127">
        <f t="shared" si="56"/>
        <v>0</v>
      </c>
      <c r="Q140" s="225"/>
      <c r="R140" s="226"/>
      <c r="S140" s="226"/>
      <c r="T140" s="228">
        <f t="shared" si="49"/>
        <v>100</v>
      </c>
      <c r="U140" s="127">
        <f t="shared" si="50"/>
        <v>0</v>
      </c>
      <c r="V140" s="225"/>
      <c r="W140" s="226"/>
      <c r="X140" s="226"/>
      <c r="Y140" s="228">
        <f t="shared" si="53"/>
        <v>100</v>
      </c>
      <c r="Z140" s="94">
        <f t="shared" si="51"/>
        <v>0</v>
      </c>
    </row>
    <row r="141" spans="1:26" x14ac:dyDescent="0.3">
      <c r="A141" s="192" t="s">
        <v>261</v>
      </c>
      <c r="B141" s="192" t="s">
        <v>262</v>
      </c>
      <c r="C141" s="192" t="s">
        <v>82</v>
      </c>
      <c r="D141" s="192" t="s">
        <v>368</v>
      </c>
      <c r="E141" s="192"/>
      <c r="F141" s="258">
        <v>0</v>
      </c>
      <c r="G141" s="222"/>
      <c r="H141" s="222"/>
      <c r="I141" s="222"/>
      <c r="J141" s="228">
        <f t="shared" si="46"/>
        <v>100</v>
      </c>
      <c r="K141" s="127">
        <f t="shared" ref="K141:K143" si="57">IF(OR(G141&lt;60,H141+I141&gt;9),0,21-_xlfn.RANK.EQ(J141,$J$99:$J$140,1))</f>
        <v>0</v>
      </c>
      <c r="L141" s="221"/>
      <c r="M141" s="222"/>
      <c r="N141" s="222"/>
      <c r="O141" s="228">
        <f t="shared" si="52"/>
        <v>100</v>
      </c>
      <c r="P141" s="127">
        <f t="shared" si="56"/>
        <v>0</v>
      </c>
      <c r="Q141" s="222"/>
      <c r="R141" s="222"/>
      <c r="S141" s="222"/>
      <c r="T141" s="228">
        <f t="shared" si="49"/>
        <v>100</v>
      </c>
      <c r="U141" s="127">
        <f t="shared" si="50"/>
        <v>0</v>
      </c>
      <c r="V141" s="222"/>
      <c r="W141" s="222"/>
      <c r="X141" s="222"/>
      <c r="Y141" s="228">
        <f t="shared" si="53"/>
        <v>100</v>
      </c>
      <c r="Z141" s="94">
        <f t="shared" si="51"/>
        <v>0</v>
      </c>
    </row>
    <row r="142" spans="1:26" x14ac:dyDescent="0.3">
      <c r="A142" s="192" t="s">
        <v>107</v>
      </c>
      <c r="B142" s="192" t="s">
        <v>108</v>
      </c>
      <c r="C142" s="192" t="s">
        <v>96</v>
      </c>
      <c r="D142" s="192" t="s">
        <v>109</v>
      </c>
      <c r="E142" s="192"/>
      <c r="F142" s="258">
        <v>0</v>
      </c>
      <c r="G142" s="222"/>
      <c r="H142" s="222"/>
      <c r="I142" s="222"/>
      <c r="J142" s="228">
        <f t="shared" si="46"/>
        <v>100</v>
      </c>
      <c r="K142" s="127">
        <f t="shared" si="57"/>
        <v>0</v>
      </c>
      <c r="L142" s="221"/>
      <c r="M142" s="222"/>
      <c r="N142" s="222"/>
      <c r="O142" s="228">
        <f t="shared" si="52"/>
        <v>100</v>
      </c>
      <c r="P142" s="127">
        <f t="shared" si="56"/>
        <v>0</v>
      </c>
      <c r="Q142" s="222"/>
      <c r="R142" s="222"/>
      <c r="S142" s="222"/>
      <c r="T142" s="228">
        <f t="shared" si="49"/>
        <v>100</v>
      </c>
      <c r="U142" s="127">
        <f t="shared" si="50"/>
        <v>0</v>
      </c>
      <c r="V142" s="222"/>
      <c r="W142" s="222"/>
      <c r="X142" s="222"/>
      <c r="Y142" s="228">
        <f t="shared" si="53"/>
        <v>100</v>
      </c>
      <c r="Z142" s="94">
        <f t="shared" si="51"/>
        <v>0</v>
      </c>
    </row>
    <row r="143" spans="1:26" ht="16.2" thickBot="1" x14ac:dyDescent="0.35">
      <c r="A143" s="192" t="s">
        <v>141</v>
      </c>
      <c r="B143" s="192" t="s">
        <v>376</v>
      </c>
      <c r="C143" s="192" t="s">
        <v>82</v>
      </c>
      <c r="D143" s="192" t="s">
        <v>377</v>
      </c>
      <c r="E143" s="193"/>
      <c r="F143" s="229">
        <v>0</v>
      </c>
      <c r="G143" s="250"/>
      <c r="H143" s="247"/>
      <c r="I143" s="247"/>
      <c r="J143" s="259">
        <f t="shared" si="46"/>
        <v>100</v>
      </c>
      <c r="K143" s="233">
        <f t="shared" si="57"/>
        <v>0</v>
      </c>
      <c r="L143" s="250"/>
      <c r="M143" s="247"/>
      <c r="N143" s="247"/>
      <c r="O143" s="259">
        <f t="shared" si="52"/>
        <v>100</v>
      </c>
      <c r="P143" s="127">
        <f t="shared" si="56"/>
        <v>0</v>
      </c>
      <c r="Q143" s="247"/>
      <c r="R143" s="247"/>
      <c r="S143" s="247"/>
      <c r="T143" s="259">
        <f t="shared" si="49"/>
        <v>100</v>
      </c>
      <c r="U143" s="127">
        <f t="shared" si="50"/>
        <v>0</v>
      </c>
      <c r="V143" s="250"/>
      <c r="W143" s="247"/>
      <c r="X143" s="247"/>
      <c r="Y143" s="259">
        <f t="shared" si="53"/>
        <v>100</v>
      </c>
      <c r="Z143" s="94">
        <f t="shared" si="51"/>
        <v>0</v>
      </c>
    </row>
    <row r="144" spans="1:26" ht="16.2" thickBot="1" x14ac:dyDescent="0.35">
      <c r="A144" s="203"/>
      <c r="B144" s="203"/>
      <c r="C144" s="206"/>
      <c r="D144" s="203"/>
      <c r="E144" s="203"/>
      <c r="F144" s="196"/>
      <c r="G144" s="235"/>
      <c r="H144" s="235"/>
      <c r="I144" s="235"/>
      <c r="J144" s="235"/>
      <c r="K144" s="235"/>
      <c r="L144" s="235"/>
      <c r="M144" s="235"/>
      <c r="N144" s="235"/>
      <c r="O144" s="235"/>
      <c r="P144" s="235"/>
      <c r="Q144" s="235"/>
      <c r="R144" s="235"/>
      <c r="S144" s="235"/>
      <c r="T144" s="235"/>
      <c r="U144" s="235"/>
      <c r="V144" s="235"/>
      <c r="W144" s="235"/>
      <c r="X144" s="235"/>
      <c r="Y144" s="235"/>
    </row>
    <row r="145" spans="1:26" ht="24" thickBot="1" x14ac:dyDescent="0.35">
      <c r="A145" s="206"/>
      <c r="B145" s="206"/>
      <c r="C145" s="206"/>
      <c r="D145" s="206"/>
      <c r="E145" s="206"/>
      <c r="F145" s="235"/>
      <c r="G145" s="386" t="s">
        <v>233</v>
      </c>
      <c r="H145" s="387"/>
      <c r="I145" s="387"/>
      <c r="J145" s="387"/>
      <c r="K145" s="236"/>
      <c r="L145" s="383" t="s">
        <v>37</v>
      </c>
      <c r="M145" s="384"/>
      <c r="N145" s="384"/>
      <c r="O145" s="384"/>
      <c r="P145" s="237"/>
      <c r="Q145" s="383" t="s">
        <v>38</v>
      </c>
      <c r="R145" s="384"/>
      <c r="S145" s="384"/>
      <c r="T145" s="384"/>
      <c r="U145" s="237"/>
      <c r="V145" s="385" t="s">
        <v>416</v>
      </c>
      <c r="W145" s="385"/>
      <c r="X145" s="385"/>
      <c r="Y145" s="385"/>
      <c r="Z145" s="51"/>
    </row>
    <row r="146" spans="1:26" s="15" customFormat="1" ht="46.8" x14ac:dyDescent="0.3">
      <c r="A146" s="352" t="s">
        <v>44</v>
      </c>
      <c r="B146" s="353"/>
      <c r="C146" s="353"/>
      <c r="D146" s="353"/>
      <c r="E146" s="389"/>
      <c r="F146" s="207" t="s">
        <v>4</v>
      </c>
      <c r="G146" s="256" t="s">
        <v>39</v>
      </c>
      <c r="H146" s="239" t="s">
        <v>5</v>
      </c>
      <c r="I146" s="239" t="s">
        <v>6</v>
      </c>
      <c r="J146" s="240" t="s">
        <v>40</v>
      </c>
      <c r="K146" s="210" t="s">
        <v>41</v>
      </c>
      <c r="L146" s="241" t="s">
        <v>39</v>
      </c>
      <c r="M146" s="242" t="s">
        <v>5</v>
      </c>
      <c r="N146" s="242" t="s">
        <v>6</v>
      </c>
      <c r="O146" s="243" t="s">
        <v>40</v>
      </c>
      <c r="P146" s="244" t="s">
        <v>41</v>
      </c>
      <c r="Q146" s="241" t="s">
        <v>39</v>
      </c>
      <c r="R146" s="242" t="s">
        <v>5</v>
      </c>
      <c r="S146" s="242" t="s">
        <v>6</v>
      </c>
      <c r="T146" s="243" t="s">
        <v>40</v>
      </c>
      <c r="U146" s="244" t="s">
        <v>41</v>
      </c>
      <c r="V146" s="238" t="s">
        <v>39</v>
      </c>
      <c r="W146" s="239" t="s">
        <v>5</v>
      </c>
      <c r="X146" s="239" t="s">
        <v>6</v>
      </c>
      <c r="Y146" s="240" t="s">
        <v>40</v>
      </c>
      <c r="Z146" s="10" t="s">
        <v>41</v>
      </c>
    </row>
    <row r="147" spans="1:26" x14ac:dyDescent="0.3">
      <c r="A147" s="211" t="s">
        <v>11</v>
      </c>
      <c r="B147" s="211" t="s">
        <v>12</v>
      </c>
      <c r="C147" s="212" t="s">
        <v>13</v>
      </c>
      <c r="D147" s="211" t="s">
        <v>14</v>
      </c>
      <c r="E147" s="213" t="s">
        <v>56</v>
      </c>
      <c r="F147" s="220"/>
      <c r="G147" s="246"/>
      <c r="H147" s="247"/>
      <c r="I147" s="247"/>
      <c r="J147" s="260"/>
      <c r="K147" s="249"/>
      <c r="L147" s="246"/>
      <c r="M147" s="247"/>
      <c r="N147" s="247"/>
      <c r="O147" s="260"/>
      <c r="P147" s="249"/>
      <c r="Q147" s="246"/>
      <c r="R147" s="247"/>
      <c r="S147" s="247"/>
      <c r="T147" s="260"/>
      <c r="U147" s="249"/>
      <c r="V147" s="246"/>
      <c r="W147" s="247"/>
      <c r="X147" s="247"/>
      <c r="Y147" s="260"/>
      <c r="Z147" s="39"/>
    </row>
    <row r="148" spans="1:26" x14ac:dyDescent="0.3">
      <c r="A148" s="192" t="s">
        <v>94</v>
      </c>
      <c r="B148" s="192" t="s">
        <v>95</v>
      </c>
      <c r="C148" s="193" t="s">
        <v>96</v>
      </c>
      <c r="D148" s="192" t="s">
        <v>97</v>
      </c>
      <c r="E148" s="217"/>
      <c r="F148" s="220">
        <v>0</v>
      </c>
      <c r="G148" s="223">
        <v>67.319999999999993</v>
      </c>
      <c r="H148" s="222">
        <v>4</v>
      </c>
      <c r="I148" s="222">
        <v>8</v>
      </c>
      <c r="J148" s="259">
        <f t="shared" ref="J148:J164" si="58">100-G148+H148+I148</f>
        <v>44.680000000000007</v>
      </c>
      <c r="K148" s="127">
        <f>IF(OR(G148&lt;60,H148+I148&gt;9),0,21-_xlfn.RANK.EQ(J148,$J$148:$J$162,1))</f>
        <v>0</v>
      </c>
      <c r="L148" s="223">
        <v>65.53</v>
      </c>
      <c r="M148" s="222" t="s">
        <v>352</v>
      </c>
      <c r="N148" s="222"/>
      <c r="O148" s="259">
        <v>0</v>
      </c>
      <c r="P148" s="127">
        <v>0</v>
      </c>
      <c r="Q148" s="223"/>
      <c r="R148" s="222"/>
      <c r="S148" s="222"/>
      <c r="T148" s="259">
        <f>100-Q148+R148+S148</f>
        <v>100</v>
      </c>
      <c r="U148" s="127">
        <f t="shared" ref="U148:U164" si="59">IF(COUNTA(Q148:T148)&gt;COUNT(Q148:T148),0,IF(OR(Q148&lt;60,R148+S148&gt;9),0,21-_xlfn.RANK.EQ(T148,$T$148:$T$164,1)))</f>
        <v>0</v>
      </c>
      <c r="V148" s="223"/>
      <c r="W148" s="222"/>
      <c r="X148" s="222"/>
      <c r="Y148" s="179">
        <f t="shared" ref="Y148:Y164" si="60">100-V148+(W148+X148)</f>
        <v>100</v>
      </c>
      <c r="Z148" s="94">
        <f t="shared" ref="Z148:Z164" si="61">IF(COUNTA(V148:Y148)&gt;COUNT(V148:Y148),0,IF(OR(V148&lt;60,W148+X148&gt;9),0,21-_xlfn.RANK.EQ(Y148,$Y$148:$Y$164,1)))</f>
        <v>0</v>
      </c>
    </row>
    <row r="149" spans="1:26" x14ac:dyDescent="0.3">
      <c r="A149" s="192" t="s">
        <v>141</v>
      </c>
      <c r="B149" s="192" t="s">
        <v>142</v>
      </c>
      <c r="C149" s="193" t="s">
        <v>82</v>
      </c>
      <c r="D149" s="192" t="s">
        <v>143</v>
      </c>
      <c r="E149" s="217"/>
      <c r="F149" s="220">
        <f>K149</f>
        <v>20</v>
      </c>
      <c r="G149" s="223">
        <v>74.290000000000006</v>
      </c>
      <c r="H149" s="222">
        <v>0</v>
      </c>
      <c r="I149" s="222">
        <v>0</v>
      </c>
      <c r="J149" s="259">
        <f t="shared" si="58"/>
        <v>25.709999999999994</v>
      </c>
      <c r="K149" s="127">
        <f t="shared" ref="K149:K164" si="62">IF(OR(G149&lt;60,H149+I149&gt;9),0,21-_xlfn.RANK.EQ(J149,$J$148:$J$162,1))</f>
        <v>20</v>
      </c>
      <c r="L149" s="223"/>
      <c r="M149" s="222"/>
      <c r="N149" s="222"/>
      <c r="O149" s="259">
        <f t="shared" ref="O149:O164" si="63">100-L149+M149+N149</f>
        <v>100</v>
      </c>
      <c r="P149" s="127">
        <f>IF(COUNTA(L149:O149)&gt;COUNT(L149:O149),0,IF(OR(L149&lt;60,M149+N149&gt;9),0,21-_xlfn.RANK.EQ(O149,$O$148:$O$162,1)))</f>
        <v>0</v>
      </c>
      <c r="Q149" s="223"/>
      <c r="R149" s="222"/>
      <c r="S149" s="222"/>
      <c r="T149" s="259">
        <f t="shared" ref="T149:T164" si="64">100-Q149+R149+S149</f>
        <v>100</v>
      </c>
      <c r="U149" s="127">
        <f t="shared" si="59"/>
        <v>0</v>
      </c>
      <c r="V149" s="223"/>
      <c r="W149" s="222"/>
      <c r="X149" s="222"/>
      <c r="Y149" s="179">
        <f t="shared" si="60"/>
        <v>100</v>
      </c>
      <c r="Z149" s="94">
        <f t="shared" si="61"/>
        <v>0</v>
      </c>
    </row>
    <row r="150" spans="1:26" x14ac:dyDescent="0.3">
      <c r="A150" s="192" t="s">
        <v>65</v>
      </c>
      <c r="B150" s="192" t="s">
        <v>66</v>
      </c>
      <c r="C150" s="193" t="s">
        <v>96</v>
      </c>
      <c r="D150" s="192" t="s">
        <v>68</v>
      </c>
      <c r="E150" s="217"/>
      <c r="F150" s="220">
        <v>0</v>
      </c>
      <c r="G150" s="223">
        <v>74.11</v>
      </c>
      <c r="H150" s="222">
        <v>16</v>
      </c>
      <c r="I150" s="222">
        <v>0</v>
      </c>
      <c r="J150" s="259">
        <f t="shared" si="58"/>
        <v>41.89</v>
      </c>
      <c r="K150" s="127" t="s">
        <v>411</v>
      </c>
      <c r="L150" s="223"/>
      <c r="M150" s="222"/>
      <c r="N150" s="222"/>
      <c r="O150" s="259">
        <f t="shared" si="63"/>
        <v>100</v>
      </c>
      <c r="P150" s="127">
        <f>IF(COUNTA(L150:O150)&gt;COUNT(L150:O150),0,IF(OR(L150&lt;60,M150+N150&gt;9),0,21-_xlfn.RANK.EQ(O150,$O$148:$O$162,1)))</f>
        <v>0</v>
      </c>
      <c r="Q150" s="223"/>
      <c r="R150" s="222"/>
      <c r="S150" s="222"/>
      <c r="T150" s="259">
        <f t="shared" si="64"/>
        <v>100</v>
      </c>
      <c r="U150" s="127">
        <f t="shared" si="59"/>
        <v>0</v>
      </c>
      <c r="V150" s="223"/>
      <c r="W150" s="222"/>
      <c r="X150" s="222"/>
      <c r="Y150" s="179">
        <f t="shared" si="60"/>
        <v>100</v>
      </c>
      <c r="Z150" s="94">
        <f t="shared" si="61"/>
        <v>0</v>
      </c>
    </row>
    <row r="151" spans="1:26" x14ac:dyDescent="0.3">
      <c r="A151" s="192" t="s">
        <v>65</v>
      </c>
      <c r="B151" s="192" t="s">
        <v>66</v>
      </c>
      <c r="C151" s="193" t="s">
        <v>96</v>
      </c>
      <c r="D151" s="192" t="s">
        <v>148</v>
      </c>
      <c r="E151" s="217"/>
      <c r="F151" s="220">
        <f>P151+U151</f>
        <v>37</v>
      </c>
      <c r="G151" s="223"/>
      <c r="H151" s="222"/>
      <c r="I151" s="222"/>
      <c r="J151" s="259">
        <f t="shared" si="58"/>
        <v>100</v>
      </c>
      <c r="K151" s="127">
        <f t="shared" si="62"/>
        <v>0</v>
      </c>
      <c r="L151" s="223">
        <v>66.709999999999994</v>
      </c>
      <c r="M151" s="222">
        <v>0</v>
      </c>
      <c r="N151" s="222">
        <v>0</v>
      </c>
      <c r="O151" s="259">
        <f t="shared" si="63"/>
        <v>33.290000000000006</v>
      </c>
      <c r="P151" s="127">
        <v>19</v>
      </c>
      <c r="Q151" s="223">
        <v>68.55</v>
      </c>
      <c r="R151" s="222">
        <v>0</v>
      </c>
      <c r="S151" s="222">
        <v>0</v>
      </c>
      <c r="T151" s="259">
        <f t="shared" si="64"/>
        <v>31.450000000000003</v>
      </c>
      <c r="U151" s="127">
        <f t="shared" si="59"/>
        <v>18</v>
      </c>
      <c r="V151" s="223"/>
      <c r="W151" s="222"/>
      <c r="X151" s="222"/>
      <c r="Y151" s="179">
        <f t="shared" si="60"/>
        <v>100</v>
      </c>
      <c r="Z151" s="94">
        <f t="shared" si="61"/>
        <v>0</v>
      </c>
    </row>
    <row r="152" spans="1:26" x14ac:dyDescent="0.3">
      <c r="A152" s="192" t="s">
        <v>63</v>
      </c>
      <c r="B152" s="192" t="s">
        <v>67</v>
      </c>
      <c r="C152" s="193" t="s">
        <v>96</v>
      </c>
      <c r="D152" s="192" t="s">
        <v>64</v>
      </c>
      <c r="E152" s="217"/>
      <c r="F152" s="220">
        <v>0</v>
      </c>
      <c r="G152" s="223"/>
      <c r="H152" s="222"/>
      <c r="I152" s="222"/>
      <c r="J152" s="259">
        <f t="shared" si="58"/>
        <v>100</v>
      </c>
      <c r="K152" s="127">
        <f t="shared" si="62"/>
        <v>0</v>
      </c>
      <c r="L152" s="223"/>
      <c r="M152" s="222"/>
      <c r="N152" s="222"/>
      <c r="O152" s="259">
        <f t="shared" si="63"/>
        <v>100</v>
      </c>
      <c r="P152" s="127">
        <f t="shared" ref="P152:P157" si="65">IF(COUNTA(L152:O152)&gt;COUNT(L152:O152),0,IF(OR(L152&lt;60,M152+N152&gt;9),0,21-_xlfn.RANK.EQ(O152,$O$148:$O$162,1)))</f>
        <v>0</v>
      </c>
      <c r="Q152" s="223"/>
      <c r="R152" s="222"/>
      <c r="S152" s="222"/>
      <c r="T152" s="259">
        <f t="shared" si="64"/>
        <v>100</v>
      </c>
      <c r="U152" s="127">
        <f t="shared" si="59"/>
        <v>0</v>
      </c>
      <c r="V152" s="223"/>
      <c r="W152" s="222"/>
      <c r="X152" s="222"/>
      <c r="Y152" s="179">
        <f t="shared" si="60"/>
        <v>100</v>
      </c>
      <c r="Z152" s="94">
        <f t="shared" si="61"/>
        <v>0</v>
      </c>
    </row>
    <row r="153" spans="1:26" x14ac:dyDescent="0.3">
      <c r="A153" s="192" t="s">
        <v>294</v>
      </c>
      <c r="B153" s="192" t="s">
        <v>205</v>
      </c>
      <c r="C153" s="193" t="s">
        <v>206</v>
      </c>
      <c r="D153" s="192" t="s">
        <v>207</v>
      </c>
      <c r="E153" s="217"/>
      <c r="F153" s="220">
        <v>0</v>
      </c>
      <c r="G153" s="223">
        <v>67.14</v>
      </c>
      <c r="H153" s="222">
        <v>16</v>
      </c>
      <c r="I153" s="222">
        <v>0</v>
      </c>
      <c r="J153" s="259">
        <f t="shared" si="58"/>
        <v>48.86</v>
      </c>
      <c r="K153" s="127">
        <f t="shared" si="62"/>
        <v>0</v>
      </c>
      <c r="L153" s="223">
        <v>61.58</v>
      </c>
      <c r="M153" s="222">
        <v>12</v>
      </c>
      <c r="N153" s="222">
        <v>0</v>
      </c>
      <c r="O153" s="259">
        <f t="shared" si="63"/>
        <v>50.42</v>
      </c>
      <c r="P153" s="127" t="s">
        <v>411</v>
      </c>
      <c r="Q153" s="223">
        <v>66.05</v>
      </c>
      <c r="R153" s="222">
        <v>15</v>
      </c>
      <c r="S153" s="222">
        <v>0</v>
      </c>
      <c r="T153" s="259">
        <f t="shared" si="64"/>
        <v>48.95</v>
      </c>
      <c r="U153" s="127" t="s">
        <v>411</v>
      </c>
      <c r="V153" s="223"/>
      <c r="W153" s="222"/>
      <c r="X153" s="222"/>
      <c r="Y153" s="179">
        <f t="shared" si="60"/>
        <v>100</v>
      </c>
      <c r="Z153" s="94">
        <f t="shared" si="61"/>
        <v>0</v>
      </c>
    </row>
    <row r="154" spans="1:26" x14ac:dyDescent="0.3">
      <c r="A154" s="192" t="s">
        <v>209</v>
      </c>
      <c r="B154" s="192" t="s">
        <v>61</v>
      </c>
      <c r="C154" s="193" t="s">
        <v>293</v>
      </c>
      <c r="D154" s="192" t="s">
        <v>62</v>
      </c>
      <c r="E154" s="217"/>
      <c r="F154" s="220">
        <v>0</v>
      </c>
      <c r="G154" s="223"/>
      <c r="H154" s="222"/>
      <c r="I154" s="222"/>
      <c r="J154" s="259">
        <f t="shared" si="58"/>
        <v>100</v>
      </c>
      <c r="K154" s="127">
        <f t="shared" si="62"/>
        <v>0</v>
      </c>
      <c r="L154" s="223"/>
      <c r="M154" s="222"/>
      <c r="N154" s="222"/>
      <c r="O154" s="259">
        <f t="shared" si="63"/>
        <v>100</v>
      </c>
      <c r="P154" s="127">
        <f t="shared" si="65"/>
        <v>0</v>
      </c>
      <c r="Q154" s="223"/>
      <c r="R154" s="222"/>
      <c r="S154" s="222"/>
      <c r="T154" s="259">
        <f t="shared" si="64"/>
        <v>100</v>
      </c>
      <c r="U154" s="127">
        <f t="shared" si="59"/>
        <v>0</v>
      </c>
      <c r="V154" s="223"/>
      <c r="W154" s="222"/>
      <c r="X154" s="222"/>
      <c r="Y154" s="179">
        <f t="shared" si="60"/>
        <v>100</v>
      </c>
      <c r="Z154" s="94">
        <f t="shared" si="61"/>
        <v>0</v>
      </c>
    </row>
    <row r="155" spans="1:26" x14ac:dyDescent="0.3">
      <c r="A155" s="192" t="s">
        <v>214</v>
      </c>
      <c r="B155" s="192" t="s">
        <v>215</v>
      </c>
      <c r="C155" s="193" t="s">
        <v>216</v>
      </c>
      <c r="D155" s="192" t="s">
        <v>217</v>
      </c>
      <c r="E155" s="217"/>
      <c r="F155" s="220">
        <v>0</v>
      </c>
      <c r="G155" s="223"/>
      <c r="H155" s="222"/>
      <c r="I155" s="222"/>
      <c r="J155" s="259">
        <f t="shared" si="58"/>
        <v>100</v>
      </c>
      <c r="K155" s="127">
        <f t="shared" si="62"/>
        <v>0</v>
      </c>
      <c r="L155" s="223"/>
      <c r="M155" s="222"/>
      <c r="N155" s="222"/>
      <c r="O155" s="259">
        <f t="shared" si="63"/>
        <v>100</v>
      </c>
      <c r="P155" s="127">
        <f t="shared" si="65"/>
        <v>0</v>
      </c>
      <c r="Q155" s="223"/>
      <c r="R155" s="222"/>
      <c r="S155" s="222"/>
      <c r="T155" s="259">
        <f t="shared" si="64"/>
        <v>100</v>
      </c>
      <c r="U155" s="127">
        <f t="shared" si="59"/>
        <v>0</v>
      </c>
      <c r="V155" s="223"/>
      <c r="W155" s="222"/>
      <c r="X155" s="222"/>
      <c r="Y155" s="179">
        <f t="shared" si="60"/>
        <v>100</v>
      </c>
      <c r="Z155" s="94">
        <f t="shared" si="61"/>
        <v>0</v>
      </c>
    </row>
    <row r="156" spans="1:26" x14ac:dyDescent="0.3">
      <c r="A156" s="192" t="s">
        <v>223</v>
      </c>
      <c r="B156" s="192" t="s">
        <v>71</v>
      </c>
      <c r="C156" s="193" t="s">
        <v>224</v>
      </c>
      <c r="D156" s="192" t="s">
        <v>72</v>
      </c>
      <c r="E156" s="217"/>
      <c r="F156" s="220">
        <f>K156</f>
        <v>17</v>
      </c>
      <c r="G156" s="223">
        <v>63.21</v>
      </c>
      <c r="H156" s="222">
        <v>0</v>
      </c>
      <c r="I156" s="222">
        <v>0</v>
      </c>
      <c r="J156" s="259">
        <f t="shared" si="58"/>
        <v>36.79</v>
      </c>
      <c r="K156" s="127">
        <f>IF(OR(G156&lt;60,H156+I156&gt;9),0,21-_xlfn.RANK.EQ(J156,$J$148:$J$162,1))</f>
        <v>17</v>
      </c>
      <c r="L156" s="223"/>
      <c r="M156" s="222"/>
      <c r="N156" s="222"/>
      <c r="O156" s="259">
        <f t="shared" si="63"/>
        <v>100</v>
      </c>
      <c r="P156" s="127">
        <f t="shared" si="65"/>
        <v>0</v>
      </c>
      <c r="Q156" s="223"/>
      <c r="R156" s="222"/>
      <c r="S156" s="222"/>
      <c r="T156" s="259">
        <f t="shared" si="64"/>
        <v>100</v>
      </c>
      <c r="U156" s="127">
        <f t="shared" si="59"/>
        <v>0</v>
      </c>
      <c r="V156" s="223"/>
      <c r="W156" s="222"/>
      <c r="X156" s="222"/>
      <c r="Y156" s="179">
        <f t="shared" si="60"/>
        <v>100</v>
      </c>
      <c r="Z156" s="94">
        <f t="shared" si="61"/>
        <v>0</v>
      </c>
    </row>
    <row r="157" spans="1:26" x14ac:dyDescent="0.3">
      <c r="A157" s="192" t="s">
        <v>223</v>
      </c>
      <c r="B157" s="192" t="s">
        <v>71</v>
      </c>
      <c r="C157" s="193" t="s">
        <v>224</v>
      </c>
      <c r="D157" s="192" t="s">
        <v>225</v>
      </c>
      <c r="E157" s="217"/>
      <c r="F157" s="220">
        <v>0</v>
      </c>
      <c r="G157" s="223"/>
      <c r="H157" s="222"/>
      <c r="I157" s="222"/>
      <c r="J157" s="259">
        <f t="shared" si="58"/>
        <v>100</v>
      </c>
      <c r="K157" s="127">
        <f t="shared" si="62"/>
        <v>0</v>
      </c>
      <c r="L157" s="223"/>
      <c r="M157" s="222"/>
      <c r="N157" s="222"/>
      <c r="O157" s="259">
        <f t="shared" si="63"/>
        <v>100</v>
      </c>
      <c r="P157" s="127">
        <f t="shared" si="65"/>
        <v>0</v>
      </c>
      <c r="Q157" s="223"/>
      <c r="R157" s="222"/>
      <c r="S157" s="222"/>
      <c r="T157" s="259">
        <f t="shared" si="64"/>
        <v>100</v>
      </c>
      <c r="U157" s="127">
        <f t="shared" si="59"/>
        <v>0</v>
      </c>
      <c r="V157" s="223"/>
      <c r="W157" s="222"/>
      <c r="X157" s="222"/>
      <c r="Y157" s="179">
        <f t="shared" si="60"/>
        <v>100</v>
      </c>
      <c r="Z157" s="94">
        <f t="shared" si="61"/>
        <v>0</v>
      </c>
    </row>
    <row r="158" spans="1:26" x14ac:dyDescent="0.3">
      <c r="A158" s="192" t="s">
        <v>261</v>
      </c>
      <c r="B158" s="192" t="s">
        <v>262</v>
      </c>
      <c r="C158" s="193" t="s">
        <v>82</v>
      </c>
      <c r="D158" s="192" t="s">
        <v>263</v>
      </c>
      <c r="E158" s="217"/>
      <c r="F158" s="220">
        <f>K158</f>
        <v>18</v>
      </c>
      <c r="G158" s="223">
        <v>63.93</v>
      </c>
      <c r="H158" s="222">
        <v>0</v>
      </c>
      <c r="I158" s="222">
        <v>0</v>
      </c>
      <c r="J158" s="259">
        <f t="shared" si="58"/>
        <v>36.07</v>
      </c>
      <c r="K158" s="127">
        <f t="shared" si="62"/>
        <v>18</v>
      </c>
      <c r="L158" s="223">
        <v>58.29</v>
      </c>
      <c r="M158" s="222">
        <v>0</v>
      </c>
      <c r="N158" s="222">
        <v>0</v>
      </c>
      <c r="O158" s="259">
        <f t="shared" si="63"/>
        <v>41.71</v>
      </c>
      <c r="P158" s="127" t="s">
        <v>411</v>
      </c>
      <c r="Q158" s="223"/>
      <c r="R158" s="222"/>
      <c r="S158" s="222"/>
      <c r="T158" s="259">
        <f t="shared" si="64"/>
        <v>100</v>
      </c>
      <c r="U158" s="127">
        <f t="shared" si="59"/>
        <v>0</v>
      </c>
      <c r="V158" s="223"/>
      <c r="W158" s="222"/>
      <c r="X158" s="222"/>
      <c r="Y158" s="179">
        <f t="shared" si="60"/>
        <v>100</v>
      </c>
      <c r="Z158" s="94">
        <f t="shared" si="61"/>
        <v>0</v>
      </c>
    </row>
    <row r="159" spans="1:26" x14ac:dyDescent="0.3">
      <c r="A159" s="192" t="s">
        <v>110</v>
      </c>
      <c r="B159" s="192" t="s">
        <v>265</v>
      </c>
      <c r="C159" s="193" t="s">
        <v>175</v>
      </c>
      <c r="D159" s="192" t="s">
        <v>275</v>
      </c>
      <c r="E159" s="217"/>
      <c r="F159" s="220">
        <f>K159+U159</f>
        <v>38</v>
      </c>
      <c r="G159" s="223">
        <v>65.36</v>
      </c>
      <c r="H159" s="222">
        <v>0</v>
      </c>
      <c r="I159" s="222">
        <v>0</v>
      </c>
      <c r="J159" s="259">
        <f t="shared" si="58"/>
        <v>34.64</v>
      </c>
      <c r="K159" s="127">
        <f t="shared" si="62"/>
        <v>19</v>
      </c>
      <c r="L159" s="223">
        <v>66.180000000000007</v>
      </c>
      <c r="M159" s="222">
        <v>0</v>
      </c>
      <c r="N159" s="222">
        <v>0</v>
      </c>
      <c r="O159" s="259">
        <f t="shared" si="63"/>
        <v>33.819999999999993</v>
      </c>
      <c r="P159" s="127">
        <v>18</v>
      </c>
      <c r="Q159" s="223">
        <v>68.819999999999993</v>
      </c>
      <c r="R159" s="222">
        <v>0</v>
      </c>
      <c r="S159" s="222">
        <v>0</v>
      </c>
      <c r="T159" s="259">
        <f t="shared" si="64"/>
        <v>31.180000000000007</v>
      </c>
      <c r="U159" s="127">
        <f t="shared" si="59"/>
        <v>19</v>
      </c>
      <c r="V159" s="223"/>
      <c r="W159" s="222"/>
      <c r="X159" s="222"/>
      <c r="Y159" s="179">
        <f t="shared" si="60"/>
        <v>100</v>
      </c>
      <c r="Z159" s="94">
        <f t="shared" si="61"/>
        <v>0</v>
      </c>
    </row>
    <row r="160" spans="1:26" x14ac:dyDescent="0.3">
      <c r="A160" s="192" t="s">
        <v>340</v>
      </c>
      <c r="B160" s="192" t="s">
        <v>265</v>
      </c>
      <c r="C160" s="193" t="s">
        <v>243</v>
      </c>
      <c r="D160" s="192" t="s">
        <v>341</v>
      </c>
      <c r="E160" s="217"/>
      <c r="F160" s="220">
        <v>0</v>
      </c>
      <c r="G160" s="223"/>
      <c r="H160" s="222"/>
      <c r="I160" s="222"/>
      <c r="J160" s="259">
        <f t="shared" si="58"/>
        <v>100</v>
      </c>
      <c r="K160" s="127">
        <f>IF(OR(G160&lt;60,H160+I160&gt;9),0,21-_xlfn.RANK.EQ(J160,$J$99:$J$140,1))</f>
        <v>0</v>
      </c>
      <c r="L160" s="221"/>
      <c r="M160" s="221"/>
      <c r="N160" s="221"/>
      <c r="O160" s="179">
        <f>100-L160+(M160+N160)</f>
        <v>100</v>
      </c>
      <c r="P160" s="127">
        <f>IF(COUNTA(L160:O160)&gt;COUNT(L160:O160),0,IF(OR(L160&lt;60,M160+N160&gt;9),0,21-_xlfn.RANK.EQ(O160,$O$99:$O$140,1)))</f>
        <v>0</v>
      </c>
      <c r="Q160" s="221"/>
      <c r="R160" s="221"/>
      <c r="S160" s="221"/>
      <c r="T160" s="179">
        <f>100-Q160+(R160+S160)</f>
        <v>100</v>
      </c>
      <c r="U160" s="127">
        <f t="shared" si="59"/>
        <v>0</v>
      </c>
      <c r="V160" s="221"/>
      <c r="W160" s="222"/>
      <c r="X160" s="222"/>
      <c r="Y160" s="179">
        <f t="shared" si="60"/>
        <v>100</v>
      </c>
      <c r="Z160" s="94">
        <f t="shared" si="61"/>
        <v>0</v>
      </c>
    </row>
    <row r="161" spans="1:26" x14ac:dyDescent="0.3">
      <c r="A161" s="192" t="s">
        <v>278</v>
      </c>
      <c r="B161" s="192" t="s">
        <v>242</v>
      </c>
      <c r="C161" s="193" t="s">
        <v>243</v>
      </c>
      <c r="D161" s="192" t="s">
        <v>279</v>
      </c>
      <c r="E161" s="217"/>
      <c r="F161" s="220">
        <v>40</v>
      </c>
      <c r="G161" s="223"/>
      <c r="H161" s="222"/>
      <c r="I161" s="222"/>
      <c r="J161" s="259">
        <f t="shared" si="58"/>
        <v>100</v>
      </c>
      <c r="K161" s="127">
        <f t="shared" si="62"/>
        <v>0</v>
      </c>
      <c r="L161" s="223">
        <v>71.97</v>
      </c>
      <c r="M161" s="222">
        <v>0</v>
      </c>
      <c r="N161" s="222">
        <v>0</v>
      </c>
      <c r="O161" s="259">
        <f t="shared" si="63"/>
        <v>28.03</v>
      </c>
      <c r="P161" s="127">
        <v>20</v>
      </c>
      <c r="Q161" s="223">
        <v>70.790000000000006</v>
      </c>
      <c r="R161" s="222">
        <v>0</v>
      </c>
      <c r="S161" s="222">
        <v>0</v>
      </c>
      <c r="T161" s="259">
        <f t="shared" si="64"/>
        <v>29.209999999999994</v>
      </c>
      <c r="U161" s="127">
        <f t="shared" si="59"/>
        <v>20</v>
      </c>
      <c r="V161" s="223"/>
      <c r="W161" s="222"/>
      <c r="X161" s="222"/>
      <c r="Y161" s="179">
        <f t="shared" si="60"/>
        <v>100</v>
      </c>
      <c r="Z161" s="94">
        <f t="shared" si="61"/>
        <v>0</v>
      </c>
    </row>
    <row r="162" spans="1:26" x14ac:dyDescent="0.3">
      <c r="A162" s="200" t="s">
        <v>285</v>
      </c>
      <c r="B162" s="200" t="s">
        <v>286</v>
      </c>
      <c r="C162" s="201" t="s">
        <v>287</v>
      </c>
      <c r="D162" s="200" t="s">
        <v>289</v>
      </c>
      <c r="E162" s="251"/>
      <c r="F162" s="220">
        <v>0</v>
      </c>
      <c r="G162" s="227"/>
      <c r="H162" s="226"/>
      <c r="I162" s="226"/>
      <c r="J162" s="259">
        <f t="shared" si="58"/>
        <v>100</v>
      </c>
      <c r="K162" s="130">
        <f t="shared" si="62"/>
        <v>0</v>
      </c>
      <c r="L162" s="227"/>
      <c r="M162" s="226"/>
      <c r="N162" s="226"/>
      <c r="O162" s="261">
        <f t="shared" si="63"/>
        <v>100</v>
      </c>
      <c r="P162" s="130">
        <f>IF(COUNTA(L162:O162)&gt;COUNT(L162:O162),0,IF(OR(L162&lt;60,M162+N162&gt;9),0,21-_xlfn.RANK.EQ(O162,$O$148:$O$162,1)))</f>
        <v>0</v>
      </c>
      <c r="Q162" s="227"/>
      <c r="R162" s="226"/>
      <c r="S162" s="226"/>
      <c r="T162" s="261">
        <f t="shared" si="64"/>
        <v>100</v>
      </c>
      <c r="U162" s="127">
        <f t="shared" si="59"/>
        <v>0</v>
      </c>
      <c r="V162" s="227"/>
      <c r="W162" s="226"/>
      <c r="X162" s="226"/>
      <c r="Y162" s="228">
        <f t="shared" si="60"/>
        <v>100</v>
      </c>
      <c r="Z162" s="94">
        <f t="shared" si="61"/>
        <v>0</v>
      </c>
    </row>
    <row r="163" spans="1:26" x14ac:dyDescent="0.3">
      <c r="A163" s="192" t="s">
        <v>264</v>
      </c>
      <c r="B163" s="192" t="s">
        <v>265</v>
      </c>
      <c r="C163" s="192" t="s">
        <v>266</v>
      </c>
      <c r="D163" s="192" t="s">
        <v>317</v>
      </c>
      <c r="E163" s="262"/>
      <c r="F163" s="258">
        <v>0</v>
      </c>
      <c r="G163" s="263"/>
      <c r="H163" s="264"/>
      <c r="I163" s="264"/>
      <c r="J163" s="261">
        <f t="shared" si="58"/>
        <v>100</v>
      </c>
      <c r="K163" s="265">
        <f t="shared" si="62"/>
        <v>0</v>
      </c>
      <c r="L163" s="264"/>
      <c r="M163" s="264"/>
      <c r="N163" s="264"/>
      <c r="O163" s="226">
        <f t="shared" si="63"/>
        <v>100</v>
      </c>
      <c r="P163" s="265">
        <f>IF(COUNTA(L163:O163)&gt;COUNT(L163:O163),0,IF(OR(L163&lt;60,M163+N163&gt;9),0,21-_xlfn.RANK.EQ(O163,$O$148:$O$162,1)))</f>
        <v>0</v>
      </c>
      <c r="Q163" s="263"/>
      <c r="R163" s="264"/>
      <c r="S163" s="264"/>
      <c r="T163" s="226">
        <f t="shared" si="64"/>
        <v>100</v>
      </c>
      <c r="U163" s="127">
        <f t="shared" si="59"/>
        <v>0</v>
      </c>
      <c r="V163" s="263"/>
      <c r="W163" s="264"/>
      <c r="X163" s="264"/>
      <c r="Y163" s="226">
        <f t="shared" si="60"/>
        <v>100</v>
      </c>
      <c r="Z163" s="94">
        <f t="shared" si="61"/>
        <v>0</v>
      </c>
    </row>
    <row r="164" spans="1:26" s="1" customFormat="1" ht="13.8" x14ac:dyDescent="0.3">
      <c r="A164" s="192" t="s">
        <v>98</v>
      </c>
      <c r="B164" s="192" t="s">
        <v>99</v>
      </c>
      <c r="C164" s="193" t="s">
        <v>96</v>
      </c>
      <c r="D164" s="192" t="s">
        <v>100</v>
      </c>
      <c r="E164" s="193"/>
      <c r="F164" s="220">
        <v>34</v>
      </c>
      <c r="G164" s="221"/>
      <c r="H164" s="222"/>
      <c r="I164" s="222"/>
      <c r="J164" s="259">
        <f t="shared" si="58"/>
        <v>100</v>
      </c>
      <c r="K164" s="180">
        <f t="shared" si="62"/>
        <v>0</v>
      </c>
      <c r="L164" s="222">
        <v>65.790000000000006</v>
      </c>
      <c r="M164" s="222">
        <v>0</v>
      </c>
      <c r="N164" s="222">
        <v>0</v>
      </c>
      <c r="O164" s="222">
        <f t="shared" si="63"/>
        <v>34.209999999999994</v>
      </c>
      <c r="P164" s="180">
        <v>17</v>
      </c>
      <c r="Q164" s="222">
        <v>65.92</v>
      </c>
      <c r="R164" s="222">
        <v>0</v>
      </c>
      <c r="S164" s="222">
        <v>0</v>
      </c>
      <c r="T164" s="222">
        <f t="shared" si="64"/>
        <v>34.08</v>
      </c>
      <c r="U164" s="127">
        <f t="shared" si="59"/>
        <v>17</v>
      </c>
      <c r="V164" s="222"/>
      <c r="W164" s="222"/>
      <c r="X164" s="222"/>
      <c r="Y164" s="222">
        <f t="shared" si="60"/>
        <v>100</v>
      </c>
      <c r="Z164" s="94">
        <f t="shared" si="61"/>
        <v>0</v>
      </c>
    </row>
    <row r="165" spans="1:26" ht="16.2" thickBot="1" x14ac:dyDescent="0.35">
      <c r="A165" s="203"/>
      <c r="B165" s="203"/>
      <c r="C165" s="206"/>
      <c r="D165" s="206"/>
      <c r="E165" s="206"/>
      <c r="F165" s="235"/>
      <c r="G165" s="235"/>
      <c r="H165" s="235"/>
      <c r="I165" s="235"/>
      <c r="J165" s="235"/>
      <c r="K165" s="235"/>
      <c r="L165" s="235"/>
      <c r="M165" s="235"/>
      <c r="N165" s="235"/>
      <c r="O165" s="235"/>
      <c r="P165" s="235"/>
      <c r="Q165" s="235"/>
      <c r="R165" s="235"/>
      <c r="S165" s="235"/>
      <c r="T165" s="235"/>
      <c r="U165" s="235"/>
      <c r="V165" s="235"/>
      <c r="W165" s="235"/>
      <c r="X165" s="235"/>
      <c r="Y165" s="235"/>
    </row>
    <row r="166" spans="1:26" ht="24" thickBot="1" x14ac:dyDescent="0.35">
      <c r="A166" s="206"/>
      <c r="B166" s="206"/>
      <c r="C166" s="206"/>
      <c r="D166" s="206"/>
      <c r="E166" s="206"/>
      <c r="F166" s="235"/>
      <c r="G166" s="386" t="s">
        <v>233</v>
      </c>
      <c r="H166" s="387"/>
      <c r="I166" s="387"/>
      <c r="J166" s="387"/>
      <c r="K166" s="236"/>
      <c r="L166" s="383" t="s">
        <v>37</v>
      </c>
      <c r="M166" s="384"/>
      <c r="N166" s="384"/>
      <c r="O166" s="384"/>
      <c r="P166" s="237"/>
      <c r="Q166" s="383" t="s">
        <v>38</v>
      </c>
      <c r="R166" s="384"/>
      <c r="S166" s="384"/>
      <c r="T166" s="384"/>
      <c r="U166" s="237"/>
      <c r="V166" s="385" t="s">
        <v>416</v>
      </c>
      <c r="W166" s="385"/>
      <c r="X166" s="385"/>
      <c r="Y166" s="385"/>
      <c r="Z166" s="51"/>
    </row>
    <row r="167" spans="1:26" s="15" customFormat="1" ht="46.8" x14ac:dyDescent="0.3">
      <c r="A167" s="352" t="s">
        <v>45</v>
      </c>
      <c r="B167" s="353"/>
      <c r="C167" s="353"/>
      <c r="D167" s="353"/>
      <c r="E167" s="389"/>
      <c r="F167" s="207" t="s">
        <v>4</v>
      </c>
      <c r="G167" s="256" t="s">
        <v>39</v>
      </c>
      <c r="H167" s="239" t="s">
        <v>5</v>
      </c>
      <c r="I167" s="239" t="s">
        <v>6</v>
      </c>
      <c r="J167" s="240" t="s">
        <v>40</v>
      </c>
      <c r="K167" s="210" t="s">
        <v>41</v>
      </c>
      <c r="L167" s="241" t="s">
        <v>39</v>
      </c>
      <c r="M167" s="242" t="s">
        <v>5</v>
      </c>
      <c r="N167" s="242" t="s">
        <v>6</v>
      </c>
      <c r="O167" s="243" t="s">
        <v>40</v>
      </c>
      <c r="P167" s="244" t="s">
        <v>41</v>
      </c>
      <c r="Q167" s="241" t="s">
        <v>39</v>
      </c>
      <c r="R167" s="242" t="s">
        <v>5</v>
      </c>
      <c r="S167" s="242" t="s">
        <v>6</v>
      </c>
      <c r="T167" s="243" t="s">
        <v>40</v>
      </c>
      <c r="U167" s="244" t="s">
        <v>41</v>
      </c>
      <c r="V167" s="256" t="s">
        <v>39</v>
      </c>
      <c r="W167" s="239" t="s">
        <v>5</v>
      </c>
      <c r="X167" s="239" t="s">
        <v>6</v>
      </c>
      <c r="Y167" s="240" t="s">
        <v>40</v>
      </c>
      <c r="Z167" s="10" t="s">
        <v>41</v>
      </c>
    </row>
    <row r="168" spans="1:26" x14ac:dyDescent="0.3">
      <c r="A168" s="211" t="s">
        <v>11</v>
      </c>
      <c r="B168" s="211" t="s">
        <v>12</v>
      </c>
      <c r="C168" s="212" t="s">
        <v>13</v>
      </c>
      <c r="D168" s="211" t="s">
        <v>14</v>
      </c>
      <c r="E168" s="213" t="s">
        <v>56</v>
      </c>
      <c r="F168" s="220"/>
      <c r="G168" s="221"/>
      <c r="H168" s="222"/>
      <c r="I168" s="222"/>
      <c r="J168" s="179"/>
      <c r="K168" s="180"/>
      <c r="L168" s="223"/>
      <c r="M168" s="222"/>
      <c r="N168" s="222"/>
      <c r="O168" s="179"/>
      <c r="P168" s="180"/>
      <c r="Q168" s="223"/>
      <c r="R168" s="222"/>
      <c r="S168" s="222"/>
      <c r="T168" s="179"/>
      <c r="U168" s="180"/>
      <c r="V168" s="221"/>
      <c r="W168" s="222"/>
      <c r="X168" s="222"/>
      <c r="Y168" s="179"/>
      <c r="Z168" s="78"/>
    </row>
    <row r="169" spans="1:26" x14ac:dyDescent="0.3">
      <c r="A169" s="192" t="s">
        <v>209</v>
      </c>
      <c r="B169" s="192" t="s">
        <v>61</v>
      </c>
      <c r="C169" s="193" t="s">
        <v>293</v>
      </c>
      <c r="D169" s="192" t="s">
        <v>62</v>
      </c>
      <c r="E169" s="217"/>
      <c r="F169" s="220">
        <v>0</v>
      </c>
      <c r="G169" s="221"/>
      <c r="H169" s="222"/>
      <c r="I169" s="222"/>
      <c r="J169" s="259">
        <f>100-G169+H169+I169</f>
        <v>100</v>
      </c>
      <c r="K169" s="127">
        <f>IF(OR(G169&lt;60,H169+I169&gt;9),0,21-_xlfn.RANK.EQ(J169,$J$169:$J$171,1))</f>
        <v>0</v>
      </c>
      <c r="L169" s="223"/>
      <c r="M169" s="222"/>
      <c r="N169" s="222"/>
      <c r="O169" s="259">
        <f>100-L169+M169+N169</f>
        <v>100</v>
      </c>
      <c r="P169" s="127">
        <f>IF(COUNTA(L169:O169)&gt;COUNT(L169:O169),0,IF(OR(L169&lt;60,M169+N169&gt;9),0,21-_xlfn.RANK.EQ(O169,$O$169:$O$172,1)))</f>
        <v>0</v>
      </c>
      <c r="Q169" s="223"/>
      <c r="R169" s="222"/>
      <c r="S169" s="222"/>
      <c r="T169" s="259">
        <f>100-Q169+R169+S169</f>
        <v>100</v>
      </c>
      <c r="U169" s="127">
        <f>IF(COUNTA(Q169:T169)&gt;COUNT(Q169:T169),0,IF(OR(Q169&lt;60,R169+S169&gt;9),0,21-_xlfn.RANK.EQ(T169,$T$169:$T$172,1)))</f>
        <v>0</v>
      </c>
      <c r="V169" s="221"/>
      <c r="W169" s="222"/>
      <c r="X169" s="222"/>
      <c r="Y169" s="259">
        <f>100-V169+W169+X169</f>
        <v>100</v>
      </c>
      <c r="Z169" s="94">
        <f>IF(COUNTA(V169:Y169)&gt;COUNT(V169:Y169),0,IF(OR(V169&lt;60,W169+X169&gt;9),0,21-_xlfn.RANK.EQ(Y169,$Y$169:$Y$172,1)))</f>
        <v>0</v>
      </c>
    </row>
    <row r="170" spans="1:26" x14ac:dyDescent="0.3">
      <c r="A170" s="192" t="s">
        <v>214</v>
      </c>
      <c r="B170" s="192" t="s">
        <v>215</v>
      </c>
      <c r="C170" s="193" t="s">
        <v>216</v>
      </c>
      <c r="D170" s="192" t="s">
        <v>217</v>
      </c>
      <c r="E170" s="217"/>
      <c r="F170" s="220">
        <v>0</v>
      </c>
      <c r="G170" s="221"/>
      <c r="H170" s="222"/>
      <c r="I170" s="222"/>
      <c r="J170" s="259">
        <f>100-G170+H170+I170</f>
        <v>100</v>
      </c>
      <c r="K170" s="127">
        <f>IF(OR(G170&lt;60,H170+I170&gt;9),0,21-_xlfn.RANK.EQ(J170,$J$169:$J$171,1))</f>
        <v>0</v>
      </c>
      <c r="L170" s="223">
        <v>56.88</v>
      </c>
      <c r="M170" s="222">
        <v>0</v>
      </c>
      <c r="N170" s="222">
        <v>0</v>
      </c>
      <c r="O170" s="259">
        <f>100-L170+M170+N170</f>
        <v>43.12</v>
      </c>
      <c r="P170" s="127" t="s">
        <v>411</v>
      </c>
      <c r="Q170" s="223">
        <v>58.13</v>
      </c>
      <c r="R170" s="222">
        <v>0</v>
      </c>
      <c r="S170" s="222">
        <v>0</v>
      </c>
      <c r="T170" s="259">
        <f>100-Q170+R170+S170</f>
        <v>41.87</v>
      </c>
      <c r="U170" s="127" t="s">
        <v>411</v>
      </c>
      <c r="V170" s="221"/>
      <c r="W170" s="222"/>
      <c r="X170" s="222"/>
      <c r="Y170" s="259">
        <f>100-V170+W170+X170</f>
        <v>100</v>
      </c>
      <c r="Z170" s="94">
        <f t="shared" ref="Z170:Z172" si="66">IF(COUNTA(V170:Y170)&gt;COUNT(V170:Y170),0,IF(OR(V170&lt;60,W170+X170&gt;9),0,21-_xlfn.RANK.EQ(Y170,$Y$169:$Y$172,1)))</f>
        <v>0</v>
      </c>
    </row>
    <row r="171" spans="1:26" x14ac:dyDescent="0.3">
      <c r="A171" s="192" t="s">
        <v>223</v>
      </c>
      <c r="B171" s="192" t="s">
        <v>71</v>
      </c>
      <c r="C171" s="192" t="s">
        <v>224</v>
      </c>
      <c r="D171" s="192" t="s">
        <v>225</v>
      </c>
      <c r="E171" s="217"/>
      <c r="F171" s="220">
        <f>K171</f>
        <v>20</v>
      </c>
      <c r="G171" s="225">
        <v>62.19</v>
      </c>
      <c r="H171" s="226">
        <v>4</v>
      </c>
      <c r="I171" s="226">
        <v>0</v>
      </c>
      <c r="J171" s="228">
        <f>100-G171+(H171+I171)</f>
        <v>41.81</v>
      </c>
      <c r="K171" s="130">
        <f>IF(OR(G171&lt;60,H171+I171&gt;9),0,21-_xlfn.RANK.EQ(J171,$J$169:$J$171,1))</f>
        <v>20</v>
      </c>
      <c r="L171" s="227">
        <v>58.5</v>
      </c>
      <c r="M171" s="226">
        <v>4</v>
      </c>
      <c r="N171" s="226">
        <v>0</v>
      </c>
      <c r="O171" s="228">
        <f>100-L171+(M171+N171)</f>
        <v>45.5</v>
      </c>
      <c r="P171" s="127" t="s">
        <v>411</v>
      </c>
      <c r="Q171" s="227">
        <v>59.88</v>
      </c>
      <c r="R171" s="226" t="s">
        <v>352</v>
      </c>
      <c r="S171" s="226"/>
      <c r="T171" s="228">
        <v>0</v>
      </c>
      <c r="U171" s="127" t="s">
        <v>411</v>
      </c>
      <c r="V171" s="225"/>
      <c r="W171" s="226"/>
      <c r="X171" s="226"/>
      <c r="Y171" s="228">
        <f>100-V171+(W171+X171)</f>
        <v>100</v>
      </c>
      <c r="Z171" s="94">
        <f t="shared" si="66"/>
        <v>0</v>
      </c>
    </row>
    <row r="172" spans="1:26" ht="16.2" thickBot="1" x14ac:dyDescent="0.35">
      <c r="A172" s="192" t="s">
        <v>264</v>
      </c>
      <c r="B172" s="192" t="s">
        <v>265</v>
      </c>
      <c r="C172" s="192" t="s">
        <v>266</v>
      </c>
      <c r="D172" s="192" t="s">
        <v>317</v>
      </c>
      <c r="E172" s="217"/>
      <c r="F172" s="229">
        <v>0</v>
      </c>
      <c r="G172" s="221"/>
      <c r="H172" s="222"/>
      <c r="I172" s="222"/>
      <c r="J172" s="179">
        <f>100-G172+(H172+I172)</f>
        <v>100</v>
      </c>
      <c r="K172" s="233">
        <f>IF(OR(G172&lt;60,H172+I172&gt;9),0,21-_xlfn.RANK.EQ(J172,$J$169:$J$171,1))</f>
        <v>0</v>
      </c>
      <c r="L172" s="250"/>
      <c r="M172" s="247"/>
      <c r="N172" s="247"/>
      <c r="O172" s="222">
        <f>100-L172+(M172+N172)</f>
        <v>100</v>
      </c>
      <c r="P172" s="127">
        <f t="shared" ref="P172" si="67">IF(COUNTA(L172:O172)&gt;COUNT(L172:O172),0,IF(OR(L172&lt;60,M172+N172&gt;9),0,21-_xlfn.RANK.EQ(O172,$O$169:$O$172,1)))</f>
        <v>0</v>
      </c>
      <c r="Q172" s="247"/>
      <c r="R172" s="247"/>
      <c r="S172" s="247"/>
      <c r="T172" s="222">
        <f>100-Q172+(R172+S172)</f>
        <v>100</v>
      </c>
      <c r="U172" s="127">
        <f t="shared" ref="U172" si="68">IF(COUNTA(Q172:T172)&gt;COUNT(Q172:T172),0,IF(OR(Q172&lt;60,R172+S172&gt;9),0,21-_xlfn.RANK.EQ(T172,$T$169:$T$172,1)))</f>
        <v>0</v>
      </c>
      <c r="V172" s="250"/>
      <c r="W172" s="247"/>
      <c r="X172" s="247"/>
      <c r="Y172" s="222">
        <f>100-V172+(W172+X172)</f>
        <v>100</v>
      </c>
      <c r="Z172" s="94">
        <f t="shared" si="66"/>
        <v>0</v>
      </c>
    </row>
  </sheetData>
  <protectedRanges>
    <protectedRange algorithmName="SHA-512" hashValue="Apnk9LEbYxRpSZcjU97H6doUg/5csDURqMcDtbiOpYdX3f6l5Yvzsxaqv13NMtippi1Z0/Pw9Etvtktb0idoXQ==" saltValue="0XBid9/n7HrDOp1hu6OxVA==" spinCount="100000" sqref="Q1:S22 Q23:R23 L1:N22 L23:M23 A107:D107 A65:B67 A70:B70 A154:B155 A166:B170 E67:E68 D70:E70 C65:E66 E61:E62 A58:E60 E57 A101:E102 E103 A104:E105 E106:E107 A114:E114 A118:E118 D81 Q24:S26 A56:E56 A63:E63 E64 A69:E69 E71:E75 E100 E115:E117 E109:E113 E7:K7 A83:D84 A138:D140 A86:D90 A8:K9 A28:E37 A47:E48 E45:E46 E119:E143 E27 E10:K10 O1:P55 L24:N79 E77:E93 L100:O111 L113:O143 O112 G165:K165 F100:K143 E169:K172 F45:K48 F27:K37 A173:K1048576 A94:U98 T1:U26 D99:Z99 AA1:XFD1048576 E44:K44 E26:K26 A38:K43 E55:K55 A49:K54 A11:K25 A1:K6 T56:T84 U56:U93 F56:K93 L80:O93 O56:O79 Q85:T93 P56:P93 L149:Z165 E149:K164 L169:Z1048576 P100:Z143 A108:E108 Q28:S84 T28:U55 Q27:U27 V1:Z98 A144:Z148 C166:Z168" name="Range1"/>
    <protectedRange algorithmName="SHA-512" hashValue="NAZD3qgxdrlzabacLBE6e7h5ZmXY7wxINVLTXmDWPfUES+YR2V1HNj/E15OhYFiJLVmWPKJ0egYjXUfTOKONZg==" saltValue="Ncxfyc7xk9aUc4+aZopcog==" spinCount="100000" sqref="E76" name="Range1_1"/>
    <protectedRange algorithmName="SHA-512" hashValue="NAZD3qgxdrlzabacLBE6e7h5ZmXY7wxINVLTXmDWPfUES+YR2V1HNj/E15OhYFiJLVmWPKJ0egYjXUfTOKONZg==" saltValue="Ncxfyc7xk9aUc4+aZopcog==" spinCount="100000" sqref="A55:D55 A99:C99 A81:C81" name="Range1_2"/>
    <protectedRange algorithmName="SHA-512" hashValue="gd6M1j8R2Vcbfm85n99c1D0xjmQvjBlg34UZhxeJx1NLSFqB74OeW1e3isf5ACnAc8NEYyF7OwgEUMDCcurwNA==" saltValue="t3zYNUJUDTdmjGFelNhf8w==" spinCount="100000" sqref="A103:D103 A82:D82 A164:D164" name="Range1_3"/>
    <protectedRange algorithmName="SHA-512" hashValue="NAZD3qgxdrlzabacLBE6e7h5ZmXY7wxINVLTXmDWPfUES+YR2V1HNj/E15OhYFiJLVmWPKJ0egYjXUfTOKONZg==" saltValue="Ncxfyc7xk9aUc4+aZopcog==" spinCount="100000" sqref="A57:D57" name="Range1_4"/>
    <protectedRange algorithmName="SHA-512" hashValue="NAZD3qgxdrlzabacLBE6e7h5ZmXY7wxINVLTXmDWPfUES+YR2V1HNj/E15OhYFiJLVmWPKJ0egYjXUfTOKONZg==" saltValue="Ncxfyc7xk9aUc4+aZopcog==" spinCount="100000" sqref="A7:D7 A26:D26" name="Range1_5"/>
    <protectedRange algorithmName="SHA-512" hashValue="gd6M1j8R2Vcbfm85n99c1D0xjmQvjBlg34UZhxeJx1NLSFqB74OeW1e3isf5ACnAc8NEYyF7OwgEUMDCcurwNA==" saltValue="t3zYNUJUDTdmjGFelNhf8w==" spinCount="100000" sqref="A106:D106" name="Range1_6"/>
    <protectedRange algorithmName="SHA-512" hashValue="gd6M1j8R2Vcbfm85n99c1D0xjmQvjBlg34UZhxeJx1NLSFqB74OeW1e3isf5ACnAc8NEYyF7OwgEUMDCcurwNA==" saltValue="t3zYNUJUDTdmjGFelNhf8w==" spinCount="100000" sqref="A149:D149" name="Range1_7"/>
    <protectedRange algorithmName="SHA-512" hashValue="Bl55MZj0cAqUqTsmKqKQ8GjYk3z4r6sHC6GjzmBjr6bDBl+Gt4qfajFFbigrPAXyjSmBZ+XipVR00qWHQUUL2w==" saltValue="vFo3gsO1ur+Yqg/JT+qeQg==" spinCount="100000" sqref="A109:D109" name="Range1_11"/>
    <protectedRange algorithmName="SHA-512" hashValue="Bl55MZj0cAqUqTsmKqKQ8GjYk3z4r6sHC6GjzmBjr6bDBl+Gt4qfajFFbigrPAXyjSmBZ+XipVR00qWHQUUL2w==" saltValue="vFo3gsO1ur+Yqg/JT+qeQg==" spinCount="100000" sqref="A150:D151 A110:D110" name="Range1_12"/>
    <protectedRange algorithmName="SHA-512" hashValue="gd6M1j8R2Vcbfm85n99c1D0xjmQvjBlg34UZhxeJx1NLSFqB74OeW1e3isf5ACnAc8NEYyF7OwgEUMDCcurwNA==" saltValue="t3zYNUJUDTdmjGFelNhf8w==" spinCount="100000" sqref="A112:B112 D112" name="Range1_13"/>
    <protectedRange algorithmName="SHA-512" hashValue="Apnk9LEbYxRpSZcjU97H6doUg/5csDURqMcDtbiOpYdX3f6l5Yvzsxaqv13NMtippi1Z0/Pw9Etvtktb0idoXQ==" saltValue="0XBid9/n7HrDOp1hu6OxVA==" spinCount="100000" sqref="C112" name="Range1_6_1"/>
    <protectedRange algorithmName="SHA-512" hashValue="Bl55MZj0cAqUqTsmKqKQ8GjYk3z4r6sHC6GjzmBjr6bDBl+Gt4qfajFFbigrPAXyjSmBZ+XipVR00qWHQUUL2w==" saltValue="vFo3gsO1ur+Yqg/JT+qeQg==" spinCount="100000" sqref="A62:D62" name="Range1_14"/>
    <protectedRange algorithmName="SHA-512" hashValue="Bl55MZj0cAqUqTsmKqKQ8GjYk3z4r6sHC6GjzmBjr6bDBl+Gt4qfajFFbigrPAXyjSmBZ+XipVR00qWHQUUL2w==" saltValue="vFo3gsO1ur+Yqg/JT+qeQg==" spinCount="100000" sqref="A113:D113" name="Range1_15"/>
    <protectedRange algorithmName="SHA-512" hashValue="NAZD3qgxdrlzabacLBE6e7h5ZmXY7wxINVLTXmDWPfUES+YR2V1HNj/E15OhYFiJLVmWPKJ0egYjXUfTOKONZg==" saltValue="Ncxfyc7xk9aUc4+aZopcog==" spinCount="100000" sqref="A64:D64" name="Range1_16"/>
    <protectedRange algorithmName="SHA-512" hashValue="NAZD3qgxdrlzabacLBE6e7h5ZmXY7wxINVLTXmDWPfUES+YR2V1HNj/E15OhYFiJLVmWPKJ0egYjXUfTOKONZg==" saltValue="Ncxfyc7xk9aUc4+aZopcog==" spinCount="100000" sqref="A115:D115" name="Range1_17"/>
    <protectedRange algorithmName="SHA-512" hashValue="gd6M1j8R2Vcbfm85n99c1D0xjmQvjBlg34UZhxeJx1NLSFqB74OeW1e3isf5ACnAc8NEYyF7OwgEUMDCcurwNA==" saltValue="t3zYNUJUDTdmjGFelNhf8w==" spinCount="100000" sqref="A152:D152" name="Range1_18"/>
    <protectedRange algorithmName="SHA-512" hashValue="gd6M1j8R2Vcbfm85n99c1D0xjmQvjBlg34UZhxeJx1NLSFqB74OeW1e3isf5ACnAc8NEYyF7OwgEUMDCcurwNA==" saltValue="t3zYNUJUDTdmjGFelNhf8w==" spinCount="100000" sqref="A44:D44" name="Range1_19"/>
    <protectedRange algorithmName="SHA-512" hashValue="Bl55MZj0cAqUqTsmKqKQ8GjYk3z4r6sHC6GjzmBjr6bDBl+Gt4qfajFFbigrPAXyjSmBZ+XipVR00qWHQUUL2w==" saltValue="vFo3gsO1ur+Yqg/JT+qeQg==" spinCount="100000" sqref="A67:D67" name="Range1_20"/>
    <protectedRange algorithmName="SHA-512" hashValue="Bl55MZj0cAqUqTsmKqKQ8GjYk3z4r6sHC6GjzmBjr6bDBl+Gt4qfajFFbigrPAXyjSmBZ+XipVR00qWHQUUL2w==" saltValue="vFo3gsO1ur+Yqg/JT+qeQg==" spinCount="100000" sqref="A116:D116" name="Range1_21"/>
    <protectedRange algorithmName="SHA-512" hashValue="Bl55MZj0cAqUqTsmKqKQ8GjYk3z4r6sHC6GjzmBjr6bDBl+Gt4qfajFFbigrPAXyjSmBZ+XipVR00qWHQUUL2w==" saltValue="vFo3gsO1ur+Yqg/JT+qeQg==" spinCount="100000" sqref="D68" name="Range1_22"/>
    <protectedRange algorithmName="SHA-512" hashValue="Bl55MZj0cAqUqTsmKqKQ8GjYk3z4r6sHC6GjzmBjr6bDBl+Gt4qfajFFbigrPAXyjSmBZ+XipVR00qWHQUUL2w==" saltValue="vFo3gsO1ur+Yqg/JT+qeQg==" spinCount="100000" sqref="A68:C68" name="Range1_21_1"/>
    <protectedRange algorithmName="SHA-512" hashValue="Bl55MZj0cAqUqTsmKqKQ8GjYk3z4r6sHC6GjzmBjr6bDBl+Gt4qfajFFbigrPAXyjSmBZ+XipVR00qWHQUUL2w==" saltValue="vFo3gsO1ur+Yqg/JT+qeQg==" spinCount="100000" sqref="D117" name="Range1_23"/>
    <protectedRange algorithmName="SHA-512" hashValue="Bl55MZj0cAqUqTsmKqKQ8GjYk3z4r6sHC6GjzmBjr6bDBl+Gt4qfajFFbigrPAXyjSmBZ+XipVR00qWHQUUL2w==" saltValue="vFo3gsO1ur+Yqg/JT+qeQg==" spinCount="100000" sqref="A117:C117" name="Range1_21_2"/>
    <protectedRange algorithmName="SHA-512" hashValue="Apnk9LEbYxRpSZcjU97H6doUg/5csDURqMcDtbiOpYdX3f6l5Yvzsxaqv13NMtippi1Z0/Pw9Etvtktb0idoXQ==" saltValue="0XBid9/n7HrDOp1hu6OxVA==" spinCount="100000" sqref="C70" name="Range1_1_1"/>
    <protectedRange algorithmName="SHA-512" hashValue="gd6M1j8R2Vcbfm85n99c1D0xjmQvjBlg34UZhxeJx1NLSFqB74OeW1e3isf5ACnAc8NEYyF7OwgEUMDCcurwNA==" saltValue="t3zYNUJUDTdmjGFelNhf8w==" spinCount="100000" sqref="A119:D119" name="Range1_24"/>
    <protectedRange algorithmName="SHA-512" hashValue="gd6M1j8R2Vcbfm85n99c1D0xjmQvjBlg34UZhxeJx1NLSFqB74OeW1e3isf5ACnAc8NEYyF7OwgEUMDCcurwNA==" saltValue="t3zYNUJUDTdmjGFelNhf8w==" spinCount="100000" sqref="A153:D153" name="Range1_25"/>
    <protectedRange algorithmName="SHA-512" hashValue="Bl55MZj0cAqUqTsmKqKQ8GjYk3z4r6sHC6GjzmBjr6bDBl+Gt4qfajFFbigrPAXyjSmBZ+XipVR00qWHQUUL2w==" saltValue="vFo3gsO1ur+Yqg/JT+qeQg==" spinCount="100000" sqref="A71:D71" name="Range1_26"/>
    <protectedRange algorithmName="SHA-512" hashValue="Bl55MZj0cAqUqTsmKqKQ8GjYk3z4r6sHC6GjzmBjr6bDBl+Gt4qfajFFbigrPAXyjSmBZ+XipVR00qWHQUUL2w==" saltValue="vFo3gsO1ur+Yqg/JT+qeQg==" spinCount="100000" sqref="A120:D120" name="Range1_27"/>
    <protectedRange algorithmName="SHA-512" hashValue="Bl55MZj0cAqUqTsmKqKQ8GjYk3z4r6sHC6GjzmBjr6bDBl+Gt4qfajFFbigrPAXyjSmBZ+XipVR00qWHQUUL2w==" saltValue="vFo3gsO1ur+Yqg/JT+qeQg==" spinCount="100000" sqref="A154:D154 A169:D169" name="Range1_28"/>
    <protectedRange algorithmName="SHA-512" hashValue="gd6M1j8R2Vcbfm85n99c1D0xjmQvjBlg34UZhxeJx1NLSFqB74OeW1e3isf5ACnAc8NEYyF7OwgEUMDCcurwNA==" saltValue="t3zYNUJUDTdmjGFelNhf8w==" spinCount="100000" sqref="A121:D121" name="Range1_29"/>
    <protectedRange algorithmName="SHA-512" hashValue="gd6M1j8R2Vcbfm85n99c1D0xjmQvjBlg34UZhxeJx1NLSFqB74OeW1e3isf5ACnAc8NEYyF7OwgEUMDCcurwNA==" saltValue="t3zYNUJUDTdmjGFelNhf8w==" spinCount="100000" sqref="A156:D156" name="Range1_30"/>
    <protectedRange algorithmName="SHA-512" hashValue="gd6M1j8R2Vcbfm85n99c1D0xjmQvjBlg34UZhxeJx1NLSFqB74OeW1e3isf5ACnAc8NEYyF7OwgEUMDCcurwNA==" saltValue="t3zYNUJUDTdmjGFelNhf8w==" spinCount="100000" sqref="A157:D157" name="Range1_31"/>
    <protectedRange algorithmName="SHA-512" hashValue="gd6M1j8R2Vcbfm85n99c1D0xjmQvjBlg34UZhxeJx1NLSFqB74OeW1e3isf5ACnAc8NEYyF7OwgEUMDCcurwNA==" saltValue="t3zYNUJUDTdmjGFelNhf8w==" spinCount="100000" sqref="A171:D171" name="Range1_32"/>
    <protectedRange algorithmName="SHA-512" hashValue="gd6M1j8R2Vcbfm85n99c1D0xjmQvjBlg34UZhxeJx1NLSFqB74OeW1e3isf5ACnAc8NEYyF7OwgEUMDCcurwNA==" saltValue="t3zYNUJUDTdmjGFelNhf8w==" spinCount="100000" sqref="A122:D122" name="Range1_8"/>
    <protectedRange algorithmName="SHA-512" hashValue="gd6M1j8R2Vcbfm85n99c1D0xjmQvjBlg34UZhxeJx1NLSFqB74OeW1e3isf5ACnAc8NEYyF7OwgEUMDCcurwNA==" saltValue="t3zYNUJUDTdmjGFelNhf8w==" spinCount="100000" sqref="A158:D158" name="Range1_9"/>
    <protectedRange algorithmName="SHA-512" hashValue="gd6M1j8R2Vcbfm85n99c1D0xjmQvjBlg34UZhxeJx1NLSFqB74OeW1e3isf5ACnAc8NEYyF7OwgEUMDCcurwNA==" saltValue="t3zYNUJUDTdmjGFelNhf8w==" spinCount="100000" sqref="A72:D73" name="Range1_10"/>
    <protectedRange algorithmName="SHA-512" hashValue="gd6M1j8R2Vcbfm85n99c1D0xjmQvjBlg34UZhxeJx1NLSFqB74OeW1e3isf5ACnAc8NEYyF7OwgEUMDCcurwNA==" saltValue="t3zYNUJUDTdmjGFelNhf8w==" spinCount="100000" sqref="A123:D124" name="Range1_33"/>
    <protectedRange algorithmName="SHA-512" hashValue="gd6M1j8R2Vcbfm85n99c1D0xjmQvjBlg34UZhxeJx1NLSFqB74OeW1e3isf5ACnAc8NEYyF7OwgEUMDCcurwNA==" saltValue="t3zYNUJUDTdmjGFelNhf8w==" spinCount="100000" sqref="A76:D76" name="Range1_34"/>
    <protectedRange algorithmName="SHA-512" hashValue="gd6M1j8R2Vcbfm85n99c1D0xjmQvjBlg34UZhxeJx1NLSFqB74OeW1e3isf5ACnAc8NEYyF7OwgEUMDCcurwNA==" saltValue="t3zYNUJUDTdmjGFelNhf8w==" spinCount="100000" sqref="A127:D127" name="Range1_35"/>
    <protectedRange algorithmName="SHA-512" hashValue="gd6M1j8R2Vcbfm85n99c1D0xjmQvjBlg34UZhxeJx1NLSFqB74OeW1e3isf5ACnAc8NEYyF7OwgEUMDCcurwNA==" saltValue="t3zYNUJUDTdmjGFelNhf8w==" spinCount="100000" sqref="A128:D128" name="Range1_36"/>
    <protectedRange algorithmName="SHA-512" hashValue="gd6M1j8R2Vcbfm85n99c1D0xjmQvjBlg34UZhxeJx1NLSFqB74OeW1e3isf5ACnAc8NEYyF7OwgEUMDCcurwNA==" saltValue="t3zYNUJUDTdmjGFelNhf8w==" spinCount="100000" sqref="A159:D159 A165:B165" name="Range1_37"/>
    <protectedRange algorithmName="SHA-512" hashValue="Bl55MZj0cAqUqTsmKqKQ8GjYk3z4r6sHC6GjzmBjr6bDBl+Gt4qfajFFbigrPAXyjSmBZ+XipVR00qWHQUUL2w==" saltValue="vFo3gsO1ur+Yqg/JT+qeQg==" spinCount="100000" sqref="A129:D130 A161:D161 A172:D172 A163:D163" name="Range1_38"/>
    <protectedRange algorithmName="SHA-512" hashValue="gd6M1j8R2Vcbfm85n99c1D0xjmQvjBlg34UZhxeJx1NLSFqB74OeW1e3isf5ACnAc8NEYyF7OwgEUMDCcurwNA==" saltValue="t3zYNUJUDTdmjGFelNhf8w==" spinCount="100000" sqref="A131:D131" name="Range1_39"/>
    <protectedRange algorithmName="SHA-512" hashValue="Bl55MZj0cAqUqTsmKqKQ8GjYk3z4r6sHC6GjzmBjr6bDBl+Gt4qfajFFbigrPAXyjSmBZ+XipVR00qWHQUUL2w==" saltValue="vFo3gsO1ur+Yqg/JT+qeQg==" spinCount="100000" sqref="D77:D78 D132:D134 D136 D160" name="Range1_40"/>
    <protectedRange algorithmName="SHA-512" hashValue="Bl55MZj0cAqUqTsmKqKQ8GjYk3z4r6sHC6GjzmBjr6bDBl+Gt4qfajFFbigrPAXyjSmBZ+XipVR00qWHQUUL2w==" saltValue="vFo3gsO1ur+Yqg/JT+qeQg==" spinCount="100000" sqref="D162" name="Range1_41"/>
    <protectedRange algorithmName="SHA-512" hashValue="gd6M1j8R2Vcbfm85n99c1D0xjmQvjBlg34UZhxeJx1NLSFqB74OeW1e3isf5ACnAc8NEYyF7OwgEUMDCcurwNA==" saltValue="t3zYNUJUDTdmjGFelNhf8w==" spinCount="100000" sqref="D135" name="Range1_42"/>
    <protectedRange algorithmName="SHA-512" hashValue="Bl55MZj0cAqUqTsmKqKQ8GjYk3z4r6sHC6GjzmBjr6bDBl+Gt4qfajFFbigrPAXyjSmBZ+XipVR00qWHQUUL2w==" saltValue="vFo3gsO1ur+Yqg/JT+qeQg==" spinCount="100000" sqref="A135:C135" name="Range1_14_1"/>
    <protectedRange algorithmName="SHA-512" hashValue="gd6M1j8R2Vcbfm85n99c1D0xjmQvjBlg34UZhxeJx1NLSFqB74OeW1e3isf5ACnAc8NEYyF7OwgEUMDCcurwNA==" saltValue="t3zYNUJUDTdmjGFelNhf8w==" spinCount="100000" sqref="A79:D79" name="Range1_43"/>
    <protectedRange algorithmName="SHA-512" hashValue="gd6M1j8R2Vcbfm85n99c1D0xjmQvjBlg34UZhxeJx1NLSFqB74OeW1e3isf5ACnAc8NEYyF7OwgEUMDCcurwNA==" saltValue="t3zYNUJUDTdmjGFelNhf8w==" spinCount="100000" sqref="A137:D137" name="Range1_44"/>
    <protectedRange algorithmName="SHA-512" hashValue="NAZD3qgxdrlzabacLBE6e7h5ZmXY7wxINVLTXmDWPfUES+YR2V1HNj/E15OhYFiJLVmWPKJ0egYjXUfTOKONZg==" saltValue="Ncxfyc7xk9aUc4+aZopcog==" spinCount="100000" sqref="A80:D80" name="Range1_45"/>
    <protectedRange algorithmName="SHA-512" hashValue="gd6M1j8R2Vcbfm85n99c1D0xjmQvjBlg34UZhxeJx1NLSFqB74OeW1e3isf5ACnAc8NEYyF7OwgEUMDCcurwNA==" saltValue="t3zYNUJUDTdmjGFelNhf8w==" spinCount="100000" sqref="D100" name="Range1_46"/>
    <protectedRange algorithmName="SHA-512" hashValue="NAZD3qgxdrlzabacLBE6e7h5ZmXY7wxINVLTXmDWPfUES+YR2V1HNj/E15OhYFiJLVmWPKJ0egYjXUfTOKONZg==" saltValue="Ncxfyc7xk9aUc4+aZopcog==" spinCount="100000" sqref="A100:C100" name="Range1_2_1"/>
    <protectedRange algorithmName="SHA-512" hashValue="gd6M1j8R2Vcbfm85n99c1D0xjmQvjBlg34UZhxeJx1NLSFqB74OeW1e3isf5ACnAc8NEYyF7OwgEUMDCcurwNA==" saltValue="t3zYNUJUDTdmjGFelNhf8w==" spinCount="100000" sqref="A45:D45" name="Range1_47"/>
    <protectedRange algorithmName="SHA-512" hashValue="NAZD3qgxdrlzabacLBE6e7h5ZmXY7wxINVLTXmDWPfUES+YR2V1HNj/E15OhYFiJLVmWPKJ0egYjXUfTOKONZg==" saltValue="Ncxfyc7xk9aUc4+aZopcog==" spinCount="100000" sqref="A85:D85" name="Range1_48"/>
    <protectedRange algorithmName="SHA-512" hashValue="gd6M1j8R2Vcbfm85n99c1D0xjmQvjBlg34UZhxeJx1NLSFqB74OeW1e3isf5ACnAc8NEYyF7OwgEUMDCcurwNA==" saltValue="t3zYNUJUDTdmjGFelNhf8w==" spinCount="100000" sqref="A27:D27" name="Range1_49"/>
    <protectedRange algorithmName="SHA-512" hashValue="gd6M1j8R2Vcbfm85n99c1D0xjmQvjBlg34UZhxeJx1NLSFqB74OeW1e3isf5ACnAc8NEYyF7OwgEUMDCcurwNA==" saltValue="t3zYNUJUDTdmjGFelNhf8w==" spinCount="100000" sqref="A46:B46 D46" name="Range1_50"/>
    <protectedRange algorithmName="SHA-512" hashValue="gd6M1j8R2Vcbfm85n99c1D0xjmQvjBlg34UZhxeJx1NLSFqB74OeW1e3isf5ACnAc8NEYyF7OwgEUMDCcurwNA==" saltValue="t3zYNUJUDTdmjGFelNhf8w==" spinCount="100000" sqref="A91:C91" name="Range1_51"/>
    <protectedRange algorithmName="SHA-512" hashValue="Bl55MZj0cAqUqTsmKqKQ8GjYk3z4r6sHC6GjzmBjr6bDBl+Gt4qfajFFbigrPAXyjSmBZ+XipVR00qWHQUUL2w==" saltValue="vFo3gsO1ur+Yqg/JT+qeQg==" spinCount="100000" sqref="D91" name="Range1_40_1"/>
    <protectedRange algorithmName="SHA-512" hashValue="gd6M1j8R2Vcbfm85n99c1D0xjmQvjBlg34UZhxeJx1NLSFqB74OeW1e3isf5ACnAc8NEYyF7OwgEUMDCcurwNA==" saltValue="t3zYNUJUDTdmjGFelNhf8w==" spinCount="100000" sqref="A141:C141" name="Range1_52"/>
    <protectedRange algorithmName="SHA-512" hashValue="Bl55MZj0cAqUqTsmKqKQ8GjYk3z4r6sHC6GjzmBjr6bDBl+Gt4qfajFFbigrPAXyjSmBZ+XipVR00qWHQUUL2w==" saltValue="vFo3gsO1ur+Yqg/JT+qeQg==" spinCount="100000" sqref="D141" name="Range1_40_2"/>
    <protectedRange algorithmName="SHA-512" hashValue="NAZD3qgxdrlzabacLBE6e7h5ZmXY7wxINVLTXmDWPfUES+YR2V1HNj/E15OhYFiJLVmWPKJ0egYjXUfTOKONZg==" saltValue="Ncxfyc7xk9aUc4+aZopcog==" spinCount="100000" sqref="A142:D142" name="Range1_17_2"/>
    <protectedRange algorithmName="SHA-512" hashValue="gd6M1j8R2Vcbfm85n99c1D0xjmQvjBlg34UZhxeJx1NLSFqB74OeW1e3isf5ACnAc8NEYyF7OwgEUMDCcurwNA==" saltValue="t3zYNUJUDTdmjGFelNhf8w==" spinCount="100000" sqref="A92:D92 A93 D93" name="Range1_53"/>
    <protectedRange algorithmName="SHA-512" hashValue="NAZD3qgxdrlzabacLBE6e7h5ZmXY7wxINVLTXmDWPfUES+YR2V1HNj/E15OhYFiJLVmWPKJ0egYjXUfTOKONZg==" saltValue="Ncxfyc7xk9aUc4+aZopcog==" spinCount="100000" sqref="A143:D143" name="Range1_10_1"/>
    <protectedRange algorithmName="SHA-512" hashValue="gd6M1j8R2Vcbfm85n99c1D0xjmQvjBlg34UZhxeJx1NLSFqB74OeW1e3isf5ACnAc8NEYyF7OwgEUMDCcurwNA==" saltValue="t3zYNUJUDTdmjGFelNhf8w==" spinCount="100000" sqref="A10:B10 D10" name="Range1_54"/>
    <protectedRange algorithmName="SHA-512" hashValue="gd6M1j8R2Vcbfm85n99c1D0xjmQvjBlg34UZhxeJx1NLSFqB74OeW1e3isf5ACnAc8NEYyF7OwgEUMDCcurwNA==" saltValue="t3zYNUJUDTdmjGFelNhf8w==" spinCount="100000" sqref="B93" name="Range1_55"/>
    <protectedRange algorithmName="SHA-512" hashValue="gd6M1j8R2Vcbfm85n99c1D0xjmQvjBlg34UZhxeJx1NLSFqB74OeW1e3isf5ACnAc8NEYyF7OwgEUMDCcurwNA==" saltValue="t3zYNUJUDTdmjGFelNhf8w==" spinCount="100000" sqref="C10" name="Range1_56"/>
    <protectedRange algorithmName="SHA-512" hashValue="gd6M1j8R2Vcbfm85n99c1D0xjmQvjBlg34UZhxeJx1NLSFqB74OeW1e3isf5ACnAc8NEYyF7OwgEUMDCcurwNA==" saltValue="t3zYNUJUDTdmjGFelNhf8w==" spinCount="100000" sqref="C46" name="Range1_57"/>
    <protectedRange algorithmName="SHA-512" hashValue="gd6M1j8R2Vcbfm85n99c1D0xjmQvjBlg34UZhxeJx1NLSFqB74OeW1e3isf5ACnAc8NEYyF7OwgEUMDCcurwNA==" saltValue="t3zYNUJUDTdmjGFelNhf8w==" spinCount="100000" sqref="C93" name="Range1_58"/>
  </protectedRanges>
  <autoFilter ref="A54:AA93" xr:uid="{00000000-0009-0000-0000-000002000000}"/>
  <mergeCells count="36">
    <mergeCell ref="A42:E42"/>
    <mergeCell ref="A53:E53"/>
    <mergeCell ref="A97:E97"/>
    <mergeCell ref="A146:E146"/>
    <mergeCell ref="A167:E167"/>
    <mergeCell ref="G96:J96"/>
    <mergeCell ref="V96:Y96"/>
    <mergeCell ref="G145:J145"/>
    <mergeCell ref="V145:Y145"/>
    <mergeCell ref="G166:J166"/>
    <mergeCell ref="V166:Y166"/>
    <mergeCell ref="L96:O96"/>
    <mergeCell ref="Q96:T96"/>
    <mergeCell ref="L145:O145"/>
    <mergeCell ref="Q145:T145"/>
    <mergeCell ref="L166:O166"/>
    <mergeCell ref="Q166:T166"/>
    <mergeCell ref="A3:E3"/>
    <mergeCell ref="A5:E5"/>
    <mergeCell ref="A24:E24"/>
    <mergeCell ref="Q23:T23"/>
    <mergeCell ref="L23:O23"/>
    <mergeCell ref="G4:J4"/>
    <mergeCell ref="L4:O4"/>
    <mergeCell ref="Q4:T4"/>
    <mergeCell ref="L52:O52"/>
    <mergeCell ref="Q52:T52"/>
    <mergeCell ref="V4:Y4"/>
    <mergeCell ref="G23:J23"/>
    <mergeCell ref="V23:Y23"/>
    <mergeCell ref="G52:J52"/>
    <mergeCell ref="V52:Y52"/>
    <mergeCell ref="G41:J41"/>
    <mergeCell ref="V41:Y41"/>
    <mergeCell ref="L41:O41"/>
    <mergeCell ref="Q41:T41"/>
  </mergeCells>
  <pageMargins left="0.7" right="0.7" top="0.75" bottom="0.75" header="0.3" footer="0.3"/>
  <pageSetup scale="75" fitToHeight="0" orientation="portrait" r:id="rId1"/>
  <headerFooter>
    <oddHeader>&amp;C&amp;"arial"&amp;12&amp;KA80000 UNOFFICIAL&amp;1#_x000D_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AV163"/>
  <sheetViews>
    <sheetView topLeftCell="A37" zoomScale="90" zoomScaleNormal="90" workbookViewId="0">
      <pane xSplit="6" topLeftCell="N1" activePane="topRight" state="frozen"/>
      <selection activeCell="A35" sqref="A35"/>
      <selection pane="topRight" activeCell="F95" sqref="F95"/>
    </sheetView>
  </sheetViews>
  <sheetFormatPr defaultColWidth="11.09765625" defaultRowHeight="15.6" x14ac:dyDescent="0.3"/>
  <cols>
    <col min="1" max="1" width="15.09765625" customWidth="1"/>
    <col min="2" max="2" width="15.59765625" customWidth="1"/>
    <col min="3" max="3" width="26.5" customWidth="1"/>
    <col min="4" max="4" width="25.796875" bestFit="1" customWidth="1"/>
    <col min="5" max="5" width="7.59765625" customWidth="1"/>
    <col min="6" max="6" width="12.59765625" style="42" customWidth="1"/>
    <col min="7" max="48" width="9.59765625" style="42" customWidth="1"/>
  </cols>
  <sheetData>
    <row r="3" spans="1:48" ht="28.8" x14ac:dyDescent="0.3">
      <c r="A3" s="404" t="s">
        <v>46</v>
      </c>
      <c r="B3" s="405"/>
      <c r="C3" s="405"/>
      <c r="D3" s="405"/>
      <c r="E3" s="6"/>
    </row>
    <row r="4" spans="1:48" ht="26.4" thickBot="1" x14ac:dyDescent="0.35">
      <c r="A4" s="6"/>
      <c r="B4" s="6"/>
      <c r="C4" s="6"/>
      <c r="D4" s="6"/>
      <c r="E4" s="6"/>
    </row>
    <row r="5" spans="1:48" ht="24" thickBot="1" x14ac:dyDescent="0.35">
      <c r="G5" s="391" t="s">
        <v>233</v>
      </c>
      <c r="H5" s="385"/>
      <c r="I5" s="394"/>
      <c r="J5" s="394"/>
      <c r="K5" s="394"/>
      <c r="L5" s="357"/>
      <c r="M5" s="391" t="s">
        <v>234</v>
      </c>
      <c r="N5" s="385"/>
      <c r="O5" s="394"/>
      <c r="P5" s="394"/>
      <c r="Q5" s="394"/>
      <c r="R5" s="357"/>
      <c r="S5" s="392" t="s">
        <v>1</v>
      </c>
      <c r="T5" s="393"/>
      <c r="U5" s="393"/>
      <c r="V5" s="393"/>
      <c r="W5" s="393"/>
      <c r="X5" s="400"/>
      <c r="Y5" s="391" t="s">
        <v>395</v>
      </c>
      <c r="Z5" s="385"/>
      <c r="AA5" s="394"/>
      <c r="AB5" s="394"/>
      <c r="AC5" s="394"/>
      <c r="AD5" s="357"/>
      <c r="AE5" s="362" t="s">
        <v>298</v>
      </c>
      <c r="AF5" s="363"/>
      <c r="AG5" s="394"/>
      <c r="AH5" s="394"/>
      <c r="AI5" s="394"/>
      <c r="AJ5" s="357"/>
      <c r="AK5" s="362" t="s">
        <v>235</v>
      </c>
      <c r="AL5" s="363"/>
      <c r="AM5" s="394"/>
      <c r="AN5" s="394"/>
      <c r="AO5" s="394"/>
      <c r="AP5" s="357"/>
      <c r="AQ5" s="362" t="s">
        <v>50</v>
      </c>
      <c r="AR5" s="363"/>
      <c r="AS5" s="394"/>
      <c r="AT5" s="394"/>
      <c r="AU5" s="394"/>
      <c r="AV5" s="357"/>
    </row>
    <row r="6" spans="1:48" s="15" customFormat="1" ht="46.8" x14ac:dyDescent="0.3">
      <c r="A6" s="402" t="s">
        <v>47</v>
      </c>
      <c r="B6" s="403"/>
      <c r="C6" s="403"/>
      <c r="D6" s="403"/>
      <c r="E6" s="406"/>
      <c r="F6" s="96" t="s">
        <v>4</v>
      </c>
      <c r="G6" s="57" t="s">
        <v>48</v>
      </c>
      <c r="H6" s="56" t="s">
        <v>49</v>
      </c>
      <c r="I6" s="10" t="s">
        <v>9</v>
      </c>
      <c r="J6" s="57" t="s">
        <v>48</v>
      </c>
      <c r="K6" s="56" t="s">
        <v>49</v>
      </c>
      <c r="L6" s="10" t="s">
        <v>9</v>
      </c>
      <c r="M6" s="57" t="s">
        <v>48</v>
      </c>
      <c r="N6" s="56" t="s">
        <v>49</v>
      </c>
      <c r="O6" s="10" t="s">
        <v>9</v>
      </c>
      <c r="P6" s="57" t="s">
        <v>48</v>
      </c>
      <c r="Q6" s="56" t="s">
        <v>49</v>
      </c>
      <c r="R6" s="10" t="s">
        <v>9</v>
      </c>
      <c r="S6" s="54" t="s">
        <v>48</v>
      </c>
      <c r="T6" s="58" t="s">
        <v>49</v>
      </c>
      <c r="U6" s="33" t="s">
        <v>9</v>
      </c>
      <c r="V6" s="54" t="s">
        <v>48</v>
      </c>
      <c r="W6" s="55" t="s">
        <v>49</v>
      </c>
      <c r="X6" s="10" t="s">
        <v>9</v>
      </c>
      <c r="Y6" s="57" t="s">
        <v>48</v>
      </c>
      <c r="Z6" s="56" t="s">
        <v>49</v>
      </c>
      <c r="AA6" s="10" t="s">
        <v>9</v>
      </c>
      <c r="AB6" s="57" t="s">
        <v>48</v>
      </c>
      <c r="AC6" s="56" t="s">
        <v>49</v>
      </c>
      <c r="AD6" s="10" t="s">
        <v>9</v>
      </c>
      <c r="AE6" s="54" t="s">
        <v>48</v>
      </c>
      <c r="AF6" s="56" t="s">
        <v>49</v>
      </c>
      <c r="AG6" s="10" t="s">
        <v>9</v>
      </c>
      <c r="AH6" s="54" t="s">
        <v>48</v>
      </c>
      <c r="AI6" s="56" t="s">
        <v>49</v>
      </c>
      <c r="AJ6" s="10" t="s">
        <v>9</v>
      </c>
      <c r="AK6" s="54" t="s">
        <v>48</v>
      </c>
      <c r="AL6" s="56" t="s">
        <v>49</v>
      </c>
      <c r="AM6" s="10" t="s">
        <v>9</v>
      </c>
      <c r="AN6" s="54" t="s">
        <v>48</v>
      </c>
      <c r="AO6" s="56" t="s">
        <v>49</v>
      </c>
      <c r="AP6" s="10" t="s">
        <v>9</v>
      </c>
      <c r="AQ6" s="54" t="s">
        <v>48</v>
      </c>
      <c r="AR6" s="56" t="s">
        <v>49</v>
      </c>
      <c r="AS6" s="10" t="s">
        <v>9</v>
      </c>
      <c r="AT6" s="54" t="s">
        <v>48</v>
      </c>
      <c r="AU6" s="56" t="s">
        <v>49</v>
      </c>
      <c r="AV6" s="10" t="s">
        <v>9</v>
      </c>
    </row>
    <row r="7" spans="1:48" x14ac:dyDescent="0.3">
      <c r="A7" s="37" t="s">
        <v>11</v>
      </c>
      <c r="B7" s="37" t="s">
        <v>12</v>
      </c>
      <c r="C7" s="38" t="s">
        <v>13</v>
      </c>
      <c r="D7" s="37" t="s">
        <v>14</v>
      </c>
      <c r="E7" s="38" t="s">
        <v>56</v>
      </c>
      <c r="F7" s="39"/>
      <c r="G7" s="62"/>
      <c r="H7" s="64"/>
      <c r="I7" s="39"/>
      <c r="J7" s="62"/>
      <c r="K7" s="64"/>
      <c r="L7" s="39"/>
      <c r="M7" s="62"/>
      <c r="N7" s="64"/>
      <c r="O7" s="39"/>
      <c r="P7" s="62"/>
      <c r="Q7" s="64"/>
      <c r="R7" s="39"/>
      <c r="S7" s="59"/>
      <c r="T7" s="88"/>
      <c r="U7" s="86"/>
      <c r="V7" s="60"/>
      <c r="W7" s="63"/>
      <c r="X7" s="39"/>
      <c r="Y7" s="62"/>
      <c r="Z7" s="64"/>
      <c r="AA7" s="39"/>
      <c r="AB7" s="62"/>
      <c r="AC7" s="64"/>
      <c r="AD7" s="39"/>
      <c r="AE7" s="60"/>
      <c r="AF7" s="64"/>
      <c r="AG7" s="39"/>
      <c r="AH7" s="60"/>
      <c r="AI7" s="64"/>
      <c r="AJ7" s="39"/>
      <c r="AK7" s="60"/>
      <c r="AL7" s="64"/>
      <c r="AM7" s="39"/>
      <c r="AN7" s="60"/>
      <c r="AO7" s="64"/>
      <c r="AP7" s="39"/>
      <c r="AQ7" s="60"/>
      <c r="AR7" s="64"/>
      <c r="AS7" s="39"/>
      <c r="AT7" s="60"/>
      <c r="AU7" s="64"/>
      <c r="AV7" s="39"/>
    </row>
    <row r="8" spans="1:48" x14ac:dyDescent="0.3">
      <c r="A8" s="21" t="s">
        <v>110</v>
      </c>
      <c r="B8" s="21" t="s">
        <v>111</v>
      </c>
      <c r="C8" s="21" t="s">
        <v>105</v>
      </c>
      <c r="D8" s="21" t="s">
        <v>112</v>
      </c>
      <c r="E8" s="22"/>
      <c r="F8" s="220">
        <f>L8+X8</f>
        <v>37</v>
      </c>
      <c r="G8" s="221">
        <v>1.1000000000000001</v>
      </c>
      <c r="H8" s="179"/>
      <c r="I8" s="180">
        <f>IF(H8&lt;60,0,21-_xlfn.RANK.EQ(H8,$H$8:$H$21,0))</f>
        <v>0</v>
      </c>
      <c r="J8" s="221">
        <v>1.2</v>
      </c>
      <c r="K8" s="179">
        <v>63.75</v>
      </c>
      <c r="L8" s="180">
        <v>19</v>
      </c>
      <c r="M8" s="221">
        <v>1.2</v>
      </c>
      <c r="N8" s="179"/>
      <c r="O8" s="180">
        <f>IF(N8&lt;60,0,21-_xlfn.RANK.EQ(N8,$N$8:$N$21,0))</f>
        <v>0</v>
      </c>
      <c r="P8" s="221">
        <v>1.3</v>
      </c>
      <c r="Q8" s="179"/>
      <c r="R8" s="180">
        <f>IF(Q8&lt;60,0,21-_xlfn.RANK.EQ(Q8,$Q$8:$Q$21,0))</f>
        <v>0</v>
      </c>
      <c r="S8" s="266">
        <v>1.2</v>
      </c>
      <c r="T8" s="259">
        <v>65.713999999999999</v>
      </c>
      <c r="U8" s="180">
        <f>IF(T8&lt;60,0,21-_xlfn.RANK.EQ(T8,$T$8:$T$21,0))</f>
        <v>19</v>
      </c>
      <c r="V8" s="223">
        <v>1.3</v>
      </c>
      <c r="W8" s="222">
        <v>60.832999999999998</v>
      </c>
      <c r="X8" s="180">
        <f>IF(W8&lt;60,0,21-_xlfn.RANK.EQ(W8,$W$8:$W$21,0))</f>
        <v>18</v>
      </c>
      <c r="Y8" s="221">
        <v>1.1000000000000001</v>
      </c>
      <c r="Z8" s="179"/>
      <c r="AA8" s="180">
        <f t="shared" ref="AA8:AA21" si="0">IF(Z8&lt;60,0,21-_xlfn.RANK.EQ(Z8,$Z$8:$Z$21,0))</f>
        <v>0</v>
      </c>
      <c r="AB8" s="221">
        <v>1.2</v>
      </c>
      <c r="AC8" s="179"/>
      <c r="AD8" s="180">
        <f t="shared" ref="AD8:AD21" si="1">IF(AC8&lt;60,0,21-_xlfn.RANK.EQ(AC8,$AC$8:$AC$21,0))</f>
        <v>0</v>
      </c>
      <c r="AE8" s="89">
        <v>1.1000000000000001</v>
      </c>
      <c r="AF8" s="77"/>
      <c r="AG8" s="78">
        <f>IF(AF8&lt;60,0,21-_xlfn.RANK.EQ(AF8,$AF$8:$AF$21,0))</f>
        <v>0</v>
      </c>
      <c r="AH8" s="89">
        <v>1.2</v>
      </c>
      <c r="AI8" s="77"/>
      <c r="AJ8" s="78">
        <f>IF(AI8&lt;60,0,21-_xlfn.RANK.EQ(AI8,$AI$8:$AI$21,0))</f>
        <v>0</v>
      </c>
      <c r="AK8" s="89">
        <v>1.2</v>
      </c>
      <c r="AL8" s="77"/>
      <c r="AM8" s="78">
        <f>IF(AL8&lt;60,0,21-_xlfn.RANK.EQ(AL8,$AL$8:$AL$21,0))</f>
        <v>0</v>
      </c>
      <c r="AN8" s="89">
        <v>1.3</v>
      </c>
      <c r="AO8" s="77"/>
      <c r="AP8" s="78">
        <f>IF(AO8&lt;60,0,21-_xlfn.RANK.EQ(AO8,$AO$8:$AO$21,0))</f>
        <v>0</v>
      </c>
      <c r="AQ8" s="89">
        <v>1.2</v>
      </c>
      <c r="AR8" s="77">
        <v>60.71</v>
      </c>
      <c r="AS8" s="78">
        <f>IF(AR8&lt;60,0,21-_xlfn.RANK.EQ(AR8,$AR$8:$AR$21,0))</f>
        <v>19</v>
      </c>
      <c r="AT8" s="89">
        <v>1.3</v>
      </c>
      <c r="AU8" s="77"/>
      <c r="AV8" s="78">
        <f>IF(AU8&lt;60,0,21-_xlfn.RANK.EQ(AU8,$AU$8:$AU$21,0))</f>
        <v>0</v>
      </c>
    </row>
    <row r="9" spans="1:48" x14ac:dyDescent="0.3">
      <c r="A9" s="21" t="s">
        <v>210</v>
      </c>
      <c r="B9" s="21" t="s">
        <v>211</v>
      </c>
      <c r="C9" s="22" t="s">
        <v>92</v>
      </c>
      <c r="D9" s="21" t="s">
        <v>213</v>
      </c>
      <c r="E9" s="22"/>
      <c r="F9" s="220">
        <f>U9+AV9</f>
        <v>40</v>
      </c>
      <c r="G9" s="221">
        <v>1.1000000000000001</v>
      </c>
      <c r="H9" s="179"/>
      <c r="I9" s="180">
        <f t="shared" ref="I9:I21" si="2">IF(H9&lt;60,0,21-_xlfn.RANK.EQ(H9,$H$8:$H$21,0))</f>
        <v>0</v>
      </c>
      <c r="J9" s="221">
        <v>1.2</v>
      </c>
      <c r="K9" s="179"/>
      <c r="L9" s="180">
        <f t="shared" ref="L9:L21" si="3">IF(K9&lt;60,0,21-_xlfn.RANK.EQ(K9,$K$8:$K$21,0))</f>
        <v>0</v>
      </c>
      <c r="M9" s="221">
        <v>1.2</v>
      </c>
      <c r="N9" s="179"/>
      <c r="O9" s="180">
        <f t="shared" ref="O9:O21" si="4">IF(N9&lt;60,0,21-_xlfn.RANK.EQ(N9,$N$8:$N$21,0))</f>
        <v>0</v>
      </c>
      <c r="P9" s="221">
        <v>1.3</v>
      </c>
      <c r="Q9" s="179"/>
      <c r="R9" s="180">
        <f t="shared" ref="R9:R21" si="5">IF(Q9&lt;60,0,21-_xlfn.RANK.EQ(Q9,$Q$8:$Q$21,0))</f>
        <v>0</v>
      </c>
      <c r="S9" s="266">
        <v>1.2</v>
      </c>
      <c r="T9" s="259">
        <v>71.786000000000001</v>
      </c>
      <c r="U9" s="180">
        <f t="shared" ref="U9:U21" si="6">IF(T9&lt;60,0,21-_xlfn.RANK.EQ(T9,$T$8:$T$21,0))</f>
        <v>20</v>
      </c>
      <c r="V9" s="223">
        <v>1.3</v>
      </c>
      <c r="W9" s="222">
        <v>67.813000000000002</v>
      </c>
      <c r="X9" s="180">
        <f t="shared" ref="X9:X21" si="7">IF(W9&lt;60,0,21-_xlfn.RANK.EQ(W9,$W$8:$W$21,0))</f>
        <v>20</v>
      </c>
      <c r="Y9" s="221">
        <v>1.1000000000000001</v>
      </c>
      <c r="Z9" s="179"/>
      <c r="AA9" s="180">
        <f t="shared" si="0"/>
        <v>0</v>
      </c>
      <c r="AB9" s="221">
        <v>1.2</v>
      </c>
      <c r="AC9" s="179"/>
      <c r="AD9" s="180">
        <f t="shared" si="1"/>
        <v>0</v>
      </c>
      <c r="AE9" s="89">
        <v>1.1000000000000001</v>
      </c>
      <c r="AF9" s="77"/>
      <c r="AG9" s="78">
        <f t="shared" ref="AG9:AG21" si="8">IF(AF9&lt;60,0,21-_xlfn.RANK.EQ(AF9,$AF$8:$AF$21,0))</f>
        <v>0</v>
      </c>
      <c r="AH9" s="89">
        <v>1.2</v>
      </c>
      <c r="AI9" s="77"/>
      <c r="AJ9" s="78">
        <f t="shared" ref="AJ9:AJ21" si="9">IF(AI9&lt;60,0,21-_xlfn.RANK.EQ(AI9,$AI$8:$AI$21,0))</f>
        <v>0</v>
      </c>
      <c r="AK9" s="89">
        <v>1.2</v>
      </c>
      <c r="AL9" s="77"/>
      <c r="AM9" s="78">
        <f t="shared" ref="AM9:AM21" si="10">IF(AL9&lt;60,0,21-_xlfn.RANK.EQ(AL9,$AL$8:$AL$21,0))</f>
        <v>0</v>
      </c>
      <c r="AN9" s="89">
        <v>1.3</v>
      </c>
      <c r="AO9" s="77"/>
      <c r="AP9" s="78">
        <f t="shared" ref="AP9:AP21" si="11">IF(AO9&lt;60,0,21-_xlfn.RANK.EQ(AO9,$AO$8:$AO$21,0))</f>
        <v>0</v>
      </c>
      <c r="AQ9" s="89">
        <v>1.2</v>
      </c>
      <c r="AR9" s="77">
        <v>71.959999999999994</v>
      </c>
      <c r="AS9" s="78">
        <f t="shared" ref="AS9:AS21" si="12">IF(AR9&lt;60,0,21-_xlfn.RANK.EQ(AR9,$AR$8:$AR$21,0))</f>
        <v>20</v>
      </c>
      <c r="AT9" s="89">
        <v>1.3</v>
      </c>
      <c r="AU9" s="77">
        <v>68.23</v>
      </c>
      <c r="AV9" s="78">
        <f t="shared" ref="AV9:AV21" si="13">IF(AU9&lt;60,0,21-_xlfn.RANK.EQ(AU9,$AU$8:$AU$21,0))</f>
        <v>20</v>
      </c>
    </row>
    <row r="10" spans="1:48" ht="17.55" customHeight="1" x14ac:dyDescent="0.3">
      <c r="A10" s="21" t="s">
        <v>219</v>
      </c>
      <c r="B10" s="21" t="s">
        <v>295</v>
      </c>
      <c r="C10" s="21" t="s">
        <v>221</v>
      </c>
      <c r="D10" s="21" t="s">
        <v>222</v>
      </c>
      <c r="E10" s="22"/>
      <c r="F10" s="220">
        <f>U10+AV10</f>
        <v>37</v>
      </c>
      <c r="G10" s="221">
        <v>1.1000000000000001</v>
      </c>
      <c r="H10" s="179"/>
      <c r="I10" s="180">
        <f t="shared" si="2"/>
        <v>0</v>
      </c>
      <c r="J10" s="221">
        <v>1.2</v>
      </c>
      <c r="K10" s="179">
        <v>55</v>
      </c>
      <c r="L10" s="180" t="s">
        <v>411</v>
      </c>
      <c r="M10" s="221">
        <v>1.2</v>
      </c>
      <c r="N10" s="179">
        <v>58.036000000000001</v>
      </c>
      <c r="O10" s="180" t="s">
        <v>411</v>
      </c>
      <c r="P10" s="221">
        <v>1.3</v>
      </c>
      <c r="Q10" s="179">
        <v>58.957999999999998</v>
      </c>
      <c r="R10" s="180" t="s">
        <v>411</v>
      </c>
      <c r="S10" s="266">
        <v>1.2</v>
      </c>
      <c r="T10" s="259">
        <v>62.320999999999998</v>
      </c>
      <c r="U10" s="180">
        <f t="shared" si="6"/>
        <v>18</v>
      </c>
      <c r="V10" s="223">
        <v>1.3</v>
      </c>
      <c r="W10" s="222">
        <v>59.896000000000001</v>
      </c>
      <c r="X10" s="180" t="s">
        <v>411</v>
      </c>
      <c r="Y10" s="221">
        <v>1.1000000000000001</v>
      </c>
      <c r="Z10" s="179"/>
      <c r="AA10" s="180">
        <f t="shared" si="0"/>
        <v>0</v>
      </c>
      <c r="AB10" s="221">
        <v>1.2</v>
      </c>
      <c r="AC10" s="179"/>
      <c r="AD10" s="180">
        <f t="shared" si="1"/>
        <v>0</v>
      </c>
      <c r="AE10" s="89">
        <v>1.1000000000000001</v>
      </c>
      <c r="AF10" s="77"/>
      <c r="AG10" s="78">
        <f t="shared" si="8"/>
        <v>0</v>
      </c>
      <c r="AH10" s="89">
        <v>1.2</v>
      </c>
      <c r="AI10" s="77"/>
      <c r="AJ10" s="78">
        <f t="shared" si="9"/>
        <v>0</v>
      </c>
      <c r="AK10" s="89">
        <v>1.2</v>
      </c>
      <c r="AL10" s="77"/>
      <c r="AM10" s="78">
        <f t="shared" si="10"/>
        <v>0</v>
      </c>
      <c r="AN10" s="89">
        <v>1.3</v>
      </c>
      <c r="AO10" s="77"/>
      <c r="AP10" s="78">
        <f t="shared" si="11"/>
        <v>0</v>
      </c>
      <c r="AQ10" s="89">
        <v>1.2</v>
      </c>
      <c r="AR10" s="77"/>
      <c r="AS10" s="78">
        <f t="shared" si="12"/>
        <v>0</v>
      </c>
      <c r="AT10" s="89">
        <v>1.3</v>
      </c>
      <c r="AU10" s="77">
        <v>65.63</v>
      </c>
      <c r="AV10" s="78">
        <f t="shared" si="13"/>
        <v>19</v>
      </c>
    </row>
    <row r="11" spans="1:48" x14ac:dyDescent="0.3">
      <c r="A11" s="21" t="s">
        <v>236</v>
      </c>
      <c r="B11" s="21" t="s">
        <v>237</v>
      </c>
      <c r="C11" s="22" t="s">
        <v>238</v>
      </c>
      <c r="D11" s="21" t="s">
        <v>239</v>
      </c>
      <c r="E11" s="22"/>
      <c r="F11" s="220">
        <f>I11+O11</f>
        <v>40</v>
      </c>
      <c r="G11" s="221">
        <v>1.1000000000000001</v>
      </c>
      <c r="H11" s="179">
        <v>67</v>
      </c>
      <c r="I11" s="180">
        <f t="shared" si="2"/>
        <v>20</v>
      </c>
      <c r="J11" s="221">
        <v>1.2</v>
      </c>
      <c r="K11" s="179">
        <v>65.356999999999999</v>
      </c>
      <c r="L11" s="180">
        <v>20</v>
      </c>
      <c r="M11" s="221">
        <v>1.2</v>
      </c>
      <c r="N11" s="179">
        <v>67.5</v>
      </c>
      <c r="O11" s="180">
        <f t="shared" si="4"/>
        <v>20</v>
      </c>
      <c r="P11" s="221">
        <v>1.3</v>
      </c>
      <c r="Q11" s="179"/>
      <c r="R11" s="180">
        <f t="shared" si="5"/>
        <v>0</v>
      </c>
      <c r="S11" s="266">
        <v>1.2</v>
      </c>
      <c r="T11" s="259"/>
      <c r="U11" s="180">
        <f t="shared" si="6"/>
        <v>0</v>
      </c>
      <c r="V11" s="223">
        <v>1.3</v>
      </c>
      <c r="W11" s="222">
        <v>67.603999999999999</v>
      </c>
      <c r="X11" s="180">
        <f t="shared" si="7"/>
        <v>19</v>
      </c>
      <c r="Y11" s="221">
        <v>1.1000000000000001</v>
      </c>
      <c r="Z11" s="179">
        <v>66.3</v>
      </c>
      <c r="AA11" s="180">
        <v>20</v>
      </c>
      <c r="AB11" s="221">
        <v>1.2</v>
      </c>
      <c r="AC11" s="179">
        <v>66.786000000000001</v>
      </c>
      <c r="AD11" s="180">
        <v>20</v>
      </c>
      <c r="AE11" s="89">
        <v>1.1000000000000001</v>
      </c>
      <c r="AF11" s="77">
        <v>76.8</v>
      </c>
      <c r="AG11" s="78">
        <f t="shared" si="8"/>
        <v>20</v>
      </c>
      <c r="AH11" s="89">
        <v>1.2</v>
      </c>
      <c r="AI11" s="77">
        <v>67.856999999999999</v>
      </c>
      <c r="AJ11" s="78">
        <f t="shared" si="9"/>
        <v>20</v>
      </c>
      <c r="AK11" s="89">
        <v>1.2</v>
      </c>
      <c r="AL11" s="77"/>
      <c r="AM11" s="78">
        <f t="shared" si="10"/>
        <v>0</v>
      </c>
      <c r="AN11" s="89">
        <v>1.3</v>
      </c>
      <c r="AO11" s="77"/>
      <c r="AP11" s="78">
        <f t="shared" si="11"/>
        <v>0</v>
      </c>
      <c r="AQ11" s="89">
        <v>1.2</v>
      </c>
      <c r="AR11" s="77"/>
      <c r="AS11" s="78">
        <f t="shared" si="12"/>
        <v>0</v>
      </c>
      <c r="AT11" s="89">
        <v>1.3</v>
      </c>
      <c r="AU11" s="77"/>
      <c r="AV11" s="78">
        <f t="shared" si="13"/>
        <v>0</v>
      </c>
    </row>
    <row r="12" spans="1:48" x14ac:dyDescent="0.3">
      <c r="A12" s="21" t="s">
        <v>269</v>
      </c>
      <c r="B12" s="21" t="s">
        <v>270</v>
      </c>
      <c r="C12" s="22" t="s">
        <v>271</v>
      </c>
      <c r="D12" s="21" t="s">
        <v>272</v>
      </c>
      <c r="E12" s="22"/>
      <c r="F12" s="220">
        <v>0</v>
      </c>
      <c r="G12" s="221">
        <v>1.1000000000000001</v>
      </c>
      <c r="H12" s="179"/>
      <c r="I12" s="180">
        <f t="shared" si="2"/>
        <v>0</v>
      </c>
      <c r="J12" s="221">
        <v>1.2</v>
      </c>
      <c r="K12" s="179"/>
      <c r="L12" s="180">
        <f t="shared" si="3"/>
        <v>0</v>
      </c>
      <c r="M12" s="221">
        <v>1.2</v>
      </c>
      <c r="N12" s="179">
        <v>52.5</v>
      </c>
      <c r="O12" s="180" t="s">
        <v>411</v>
      </c>
      <c r="P12" s="221">
        <v>1.3</v>
      </c>
      <c r="Q12" s="179"/>
      <c r="R12" s="180">
        <f t="shared" si="5"/>
        <v>0</v>
      </c>
      <c r="S12" s="266">
        <v>1.2</v>
      </c>
      <c r="T12" s="259">
        <v>54.820999999999998</v>
      </c>
      <c r="U12" s="180" t="s">
        <v>411</v>
      </c>
      <c r="V12" s="223">
        <v>1.3</v>
      </c>
      <c r="W12" s="222"/>
      <c r="X12" s="180">
        <f t="shared" si="7"/>
        <v>0</v>
      </c>
      <c r="Y12" s="221">
        <v>1.1000000000000001</v>
      </c>
      <c r="Z12" s="179"/>
      <c r="AA12" s="180">
        <f t="shared" si="0"/>
        <v>0</v>
      </c>
      <c r="AB12" s="221">
        <v>1.2</v>
      </c>
      <c r="AC12" s="179"/>
      <c r="AD12" s="180">
        <f t="shared" si="1"/>
        <v>0</v>
      </c>
      <c r="AE12" s="89">
        <v>1.1000000000000001</v>
      </c>
      <c r="AF12" s="77"/>
      <c r="AG12" s="78">
        <f t="shared" si="8"/>
        <v>0</v>
      </c>
      <c r="AH12" s="89">
        <v>1.2</v>
      </c>
      <c r="AI12" s="77"/>
      <c r="AJ12" s="78">
        <f t="shared" si="9"/>
        <v>0</v>
      </c>
      <c r="AK12" s="89">
        <v>1.2</v>
      </c>
      <c r="AL12" s="77"/>
      <c r="AM12" s="78">
        <f t="shared" si="10"/>
        <v>0</v>
      </c>
      <c r="AN12" s="89">
        <v>1.3</v>
      </c>
      <c r="AO12" s="77"/>
      <c r="AP12" s="78">
        <f t="shared" si="11"/>
        <v>0</v>
      </c>
      <c r="AQ12" s="89">
        <v>1.2</v>
      </c>
      <c r="AR12" s="77">
        <v>56.61</v>
      </c>
      <c r="AS12" s="78" t="s">
        <v>411</v>
      </c>
      <c r="AT12" s="89">
        <v>1.3</v>
      </c>
      <c r="AU12" s="77">
        <v>56.96</v>
      </c>
      <c r="AV12" s="78" t="s">
        <v>411</v>
      </c>
    </row>
    <row r="13" spans="1:48" x14ac:dyDescent="0.3">
      <c r="A13" s="21" t="s">
        <v>324</v>
      </c>
      <c r="B13" s="21" t="s">
        <v>325</v>
      </c>
      <c r="C13" s="22" t="s">
        <v>326</v>
      </c>
      <c r="D13" s="21" t="s">
        <v>375</v>
      </c>
      <c r="E13" s="22"/>
      <c r="F13" s="220">
        <f>AG13+AM13</f>
        <v>39</v>
      </c>
      <c r="G13" s="221">
        <v>1.1000000000000001</v>
      </c>
      <c r="H13" s="179"/>
      <c r="I13" s="180">
        <f t="shared" si="2"/>
        <v>0</v>
      </c>
      <c r="J13" s="221">
        <v>1.2</v>
      </c>
      <c r="K13" s="179"/>
      <c r="L13" s="180">
        <f t="shared" si="3"/>
        <v>0</v>
      </c>
      <c r="M13" s="221">
        <v>1.2</v>
      </c>
      <c r="N13" s="179"/>
      <c r="O13" s="180">
        <f t="shared" si="4"/>
        <v>0</v>
      </c>
      <c r="P13" s="221">
        <v>1.3</v>
      </c>
      <c r="Q13" s="179"/>
      <c r="R13" s="180">
        <f t="shared" si="5"/>
        <v>0</v>
      </c>
      <c r="S13" s="266">
        <v>1.2</v>
      </c>
      <c r="T13" s="259"/>
      <c r="U13" s="180">
        <f t="shared" si="6"/>
        <v>0</v>
      </c>
      <c r="V13" s="223">
        <v>1.3</v>
      </c>
      <c r="W13" s="222"/>
      <c r="X13" s="180">
        <f t="shared" si="7"/>
        <v>0</v>
      </c>
      <c r="Y13" s="221">
        <v>1.1000000000000001</v>
      </c>
      <c r="Z13" s="179"/>
      <c r="AA13" s="180">
        <f t="shared" si="0"/>
        <v>0</v>
      </c>
      <c r="AB13" s="221">
        <v>1.2</v>
      </c>
      <c r="AC13" s="179"/>
      <c r="AD13" s="180">
        <f t="shared" si="1"/>
        <v>0</v>
      </c>
      <c r="AE13" s="89">
        <v>1.1000000000000001</v>
      </c>
      <c r="AF13" s="77">
        <v>72.400000000000006</v>
      </c>
      <c r="AG13" s="78">
        <f t="shared" si="8"/>
        <v>19</v>
      </c>
      <c r="AH13" s="89">
        <v>1.2</v>
      </c>
      <c r="AI13" s="77">
        <v>59.643000000000001</v>
      </c>
      <c r="AJ13" s="78" t="s">
        <v>411</v>
      </c>
      <c r="AK13" s="89">
        <v>1.2</v>
      </c>
      <c r="AL13" s="77">
        <v>60.173999999999999</v>
      </c>
      <c r="AM13" s="78">
        <f t="shared" si="10"/>
        <v>20</v>
      </c>
      <c r="AN13" s="89">
        <v>1.3</v>
      </c>
      <c r="AO13" s="77">
        <v>60</v>
      </c>
      <c r="AP13" s="78">
        <f t="shared" si="11"/>
        <v>20</v>
      </c>
      <c r="AQ13" s="89">
        <v>1.2</v>
      </c>
      <c r="AR13" s="77"/>
      <c r="AS13" s="78">
        <f t="shared" si="12"/>
        <v>0</v>
      </c>
      <c r="AT13" s="89">
        <v>1.3</v>
      </c>
      <c r="AU13" s="77"/>
      <c r="AV13" s="78">
        <f t="shared" si="13"/>
        <v>0</v>
      </c>
    </row>
    <row r="14" spans="1:48" x14ac:dyDescent="0.3">
      <c r="A14" s="21"/>
      <c r="B14" s="21"/>
      <c r="C14" s="22"/>
      <c r="D14" s="21"/>
      <c r="E14" s="22"/>
      <c r="F14" s="220">
        <v>0</v>
      </c>
      <c r="G14" s="221">
        <v>1.1000000000000001</v>
      </c>
      <c r="H14" s="179"/>
      <c r="I14" s="180">
        <f t="shared" si="2"/>
        <v>0</v>
      </c>
      <c r="J14" s="221">
        <v>1.2</v>
      </c>
      <c r="K14" s="179"/>
      <c r="L14" s="180">
        <f t="shared" si="3"/>
        <v>0</v>
      </c>
      <c r="M14" s="221">
        <v>1.2</v>
      </c>
      <c r="N14" s="179"/>
      <c r="O14" s="180">
        <f t="shared" si="4"/>
        <v>0</v>
      </c>
      <c r="P14" s="221">
        <v>1.3</v>
      </c>
      <c r="Q14" s="179"/>
      <c r="R14" s="180">
        <f t="shared" si="5"/>
        <v>0</v>
      </c>
      <c r="S14" s="266">
        <v>1.2</v>
      </c>
      <c r="T14" s="259"/>
      <c r="U14" s="180">
        <f t="shared" si="6"/>
        <v>0</v>
      </c>
      <c r="V14" s="223">
        <v>1.3</v>
      </c>
      <c r="W14" s="222"/>
      <c r="X14" s="180">
        <f t="shared" si="7"/>
        <v>0</v>
      </c>
      <c r="Y14" s="221">
        <v>1.1000000000000001</v>
      </c>
      <c r="Z14" s="179"/>
      <c r="AA14" s="180">
        <f t="shared" si="0"/>
        <v>0</v>
      </c>
      <c r="AB14" s="221">
        <v>1.2</v>
      </c>
      <c r="AC14" s="179"/>
      <c r="AD14" s="180">
        <f t="shared" si="1"/>
        <v>0</v>
      </c>
      <c r="AE14" s="89">
        <v>1.1000000000000001</v>
      </c>
      <c r="AF14" s="77"/>
      <c r="AG14" s="78">
        <f t="shared" si="8"/>
        <v>0</v>
      </c>
      <c r="AH14" s="89">
        <v>1.2</v>
      </c>
      <c r="AI14" s="77"/>
      <c r="AJ14" s="78">
        <f t="shared" si="9"/>
        <v>0</v>
      </c>
      <c r="AK14" s="89">
        <v>1.2</v>
      </c>
      <c r="AL14" s="77"/>
      <c r="AM14" s="78">
        <f t="shared" si="10"/>
        <v>0</v>
      </c>
      <c r="AN14" s="89">
        <v>1.3</v>
      </c>
      <c r="AO14" s="77"/>
      <c r="AP14" s="78">
        <f t="shared" si="11"/>
        <v>0</v>
      </c>
      <c r="AQ14" s="89">
        <v>1.2</v>
      </c>
      <c r="AR14" s="77"/>
      <c r="AS14" s="78">
        <f t="shared" si="12"/>
        <v>0</v>
      </c>
      <c r="AT14" s="89">
        <v>1.3</v>
      </c>
      <c r="AU14" s="77"/>
      <c r="AV14" s="78">
        <f t="shared" si="13"/>
        <v>0</v>
      </c>
    </row>
    <row r="15" spans="1:48" x14ac:dyDescent="0.3">
      <c r="A15" s="21"/>
      <c r="B15" s="21"/>
      <c r="C15" s="22"/>
      <c r="D15" s="21"/>
      <c r="E15" s="22"/>
      <c r="F15" s="220">
        <v>0</v>
      </c>
      <c r="G15" s="221">
        <v>1.1000000000000001</v>
      </c>
      <c r="H15" s="179"/>
      <c r="I15" s="180">
        <f t="shared" si="2"/>
        <v>0</v>
      </c>
      <c r="J15" s="221">
        <v>1.2</v>
      </c>
      <c r="K15" s="179"/>
      <c r="L15" s="180">
        <f t="shared" si="3"/>
        <v>0</v>
      </c>
      <c r="M15" s="221">
        <v>1.2</v>
      </c>
      <c r="N15" s="179"/>
      <c r="O15" s="180">
        <f t="shared" si="4"/>
        <v>0</v>
      </c>
      <c r="P15" s="221">
        <v>1.3</v>
      </c>
      <c r="Q15" s="179"/>
      <c r="R15" s="180">
        <f t="shared" si="5"/>
        <v>0</v>
      </c>
      <c r="S15" s="266">
        <v>1.2</v>
      </c>
      <c r="T15" s="259"/>
      <c r="U15" s="180">
        <f t="shared" si="6"/>
        <v>0</v>
      </c>
      <c r="V15" s="223">
        <v>1.3</v>
      </c>
      <c r="W15" s="222"/>
      <c r="X15" s="180">
        <f t="shared" si="7"/>
        <v>0</v>
      </c>
      <c r="Y15" s="221">
        <v>1.1000000000000001</v>
      </c>
      <c r="Z15" s="179"/>
      <c r="AA15" s="180">
        <f t="shared" si="0"/>
        <v>0</v>
      </c>
      <c r="AB15" s="221">
        <v>1.2</v>
      </c>
      <c r="AC15" s="179"/>
      <c r="AD15" s="180">
        <f t="shared" si="1"/>
        <v>0</v>
      </c>
      <c r="AE15" s="89">
        <v>1.1000000000000001</v>
      </c>
      <c r="AF15" s="77"/>
      <c r="AG15" s="78">
        <f t="shared" si="8"/>
        <v>0</v>
      </c>
      <c r="AH15" s="89">
        <v>1.2</v>
      </c>
      <c r="AI15" s="77"/>
      <c r="AJ15" s="78">
        <f t="shared" si="9"/>
        <v>0</v>
      </c>
      <c r="AK15" s="89">
        <v>1.2</v>
      </c>
      <c r="AL15" s="77"/>
      <c r="AM15" s="78">
        <f t="shared" si="10"/>
        <v>0</v>
      </c>
      <c r="AN15" s="89">
        <v>1.3</v>
      </c>
      <c r="AO15" s="77"/>
      <c r="AP15" s="78">
        <f t="shared" si="11"/>
        <v>0</v>
      </c>
      <c r="AQ15" s="89">
        <v>1.2</v>
      </c>
      <c r="AR15" s="77"/>
      <c r="AS15" s="78">
        <f t="shared" si="12"/>
        <v>0</v>
      </c>
      <c r="AT15" s="89">
        <v>1.3</v>
      </c>
      <c r="AU15" s="77"/>
      <c r="AV15" s="78">
        <f t="shared" si="13"/>
        <v>0</v>
      </c>
    </row>
    <row r="16" spans="1:48" x14ac:dyDescent="0.3">
      <c r="A16" s="21"/>
      <c r="B16" s="21"/>
      <c r="C16" s="22"/>
      <c r="D16" s="21"/>
      <c r="E16" s="22"/>
      <c r="F16" s="220">
        <v>0</v>
      </c>
      <c r="G16" s="221">
        <v>1.1000000000000001</v>
      </c>
      <c r="H16" s="179"/>
      <c r="I16" s="180">
        <f t="shared" si="2"/>
        <v>0</v>
      </c>
      <c r="J16" s="221">
        <v>1.2</v>
      </c>
      <c r="K16" s="179"/>
      <c r="L16" s="180">
        <f t="shared" si="3"/>
        <v>0</v>
      </c>
      <c r="M16" s="221">
        <v>1.2</v>
      </c>
      <c r="N16" s="179"/>
      <c r="O16" s="180">
        <f t="shared" si="4"/>
        <v>0</v>
      </c>
      <c r="P16" s="221">
        <v>1.3</v>
      </c>
      <c r="Q16" s="179"/>
      <c r="R16" s="180">
        <f t="shared" si="5"/>
        <v>0</v>
      </c>
      <c r="S16" s="266">
        <v>1.2</v>
      </c>
      <c r="T16" s="259"/>
      <c r="U16" s="180">
        <f t="shared" si="6"/>
        <v>0</v>
      </c>
      <c r="V16" s="223">
        <v>1.3</v>
      </c>
      <c r="W16" s="222"/>
      <c r="X16" s="180">
        <f t="shared" si="7"/>
        <v>0</v>
      </c>
      <c r="Y16" s="221">
        <v>1.1000000000000001</v>
      </c>
      <c r="Z16" s="179"/>
      <c r="AA16" s="180">
        <f t="shared" si="0"/>
        <v>0</v>
      </c>
      <c r="AB16" s="221">
        <v>1.2</v>
      </c>
      <c r="AC16" s="179"/>
      <c r="AD16" s="180">
        <f t="shared" si="1"/>
        <v>0</v>
      </c>
      <c r="AE16" s="89">
        <v>1.1000000000000001</v>
      </c>
      <c r="AF16" s="77"/>
      <c r="AG16" s="78">
        <f t="shared" si="8"/>
        <v>0</v>
      </c>
      <c r="AH16" s="89">
        <v>1.2</v>
      </c>
      <c r="AI16" s="77"/>
      <c r="AJ16" s="78">
        <f t="shared" si="9"/>
        <v>0</v>
      </c>
      <c r="AK16" s="89">
        <v>1.2</v>
      </c>
      <c r="AL16" s="77"/>
      <c r="AM16" s="78">
        <f t="shared" si="10"/>
        <v>0</v>
      </c>
      <c r="AN16" s="89">
        <v>1.3</v>
      </c>
      <c r="AO16" s="77"/>
      <c r="AP16" s="78">
        <f t="shared" si="11"/>
        <v>0</v>
      </c>
      <c r="AQ16" s="89">
        <v>1.2</v>
      </c>
      <c r="AR16" s="77"/>
      <c r="AS16" s="78">
        <f t="shared" si="12"/>
        <v>0</v>
      </c>
      <c r="AT16" s="89">
        <v>1.3</v>
      </c>
      <c r="AU16" s="77"/>
      <c r="AV16" s="78">
        <f t="shared" si="13"/>
        <v>0</v>
      </c>
    </row>
    <row r="17" spans="1:48" x14ac:dyDescent="0.3">
      <c r="A17" s="21"/>
      <c r="B17" s="21"/>
      <c r="C17" s="22"/>
      <c r="D17" s="21"/>
      <c r="E17" s="22"/>
      <c r="F17" s="220">
        <v>0</v>
      </c>
      <c r="G17" s="221">
        <v>1.1000000000000001</v>
      </c>
      <c r="H17" s="179"/>
      <c r="I17" s="180">
        <f t="shared" si="2"/>
        <v>0</v>
      </c>
      <c r="J17" s="221">
        <v>1.2</v>
      </c>
      <c r="K17" s="179"/>
      <c r="L17" s="180">
        <f t="shared" si="3"/>
        <v>0</v>
      </c>
      <c r="M17" s="221">
        <v>1.2</v>
      </c>
      <c r="N17" s="179"/>
      <c r="O17" s="180">
        <f t="shared" si="4"/>
        <v>0</v>
      </c>
      <c r="P17" s="221">
        <v>1.3</v>
      </c>
      <c r="Q17" s="179"/>
      <c r="R17" s="180">
        <f t="shared" si="5"/>
        <v>0</v>
      </c>
      <c r="S17" s="266">
        <v>1.2</v>
      </c>
      <c r="T17" s="259"/>
      <c r="U17" s="180">
        <f t="shared" si="6"/>
        <v>0</v>
      </c>
      <c r="V17" s="223">
        <v>1.3</v>
      </c>
      <c r="W17" s="222"/>
      <c r="X17" s="180">
        <f t="shared" si="7"/>
        <v>0</v>
      </c>
      <c r="Y17" s="221">
        <v>1.1000000000000001</v>
      </c>
      <c r="Z17" s="179"/>
      <c r="AA17" s="180">
        <f t="shared" si="0"/>
        <v>0</v>
      </c>
      <c r="AB17" s="221">
        <v>1.2</v>
      </c>
      <c r="AC17" s="179"/>
      <c r="AD17" s="180">
        <f t="shared" si="1"/>
        <v>0</v>
      </c>
      <c r="AE17" s="89">
        <v>1.1000000000000001</v>
      </c>
      <c r="AF17" s="77"/>
      <c r="AG17" s="78">
        <f t="shared" si="8"/>
        <v>0</v>
      </c>
      <c r="AH17" s="89">
        <v>1.2</v>
      </c>
      <c r="AI17" s="77"/>
      <c r="AJ17" s="78">
        <f t="shared" si="9"/>
        <v>0</v>
      </c>
      <c r="AK17" s="89">
        <v>1.2</v>
      </c>
      <c r="AL17" s="77"/>
      <c r="AM17" s="78">
        <f t="shared" si="10"/>
        <v>0</v>
      </c>
      <c r="AN17" s="89">
        <v>1.3</v>
      </c>
      <c r="AO17" s="77"/>
      <c r="AP17" s="78">
        <f t="shared" si="11"/>
        <v>0</v>
      </c>
      <c r="AQ17" s="89">
        <v>1.2</v>
      </c>
      <c r="AR17" s="77"/>
      <c r="AS17" s="78">
        <f t="shared" si="12"/>
        <v>0</v>
      </c>
      <c r="AT17" s="89">
        <v>1.3</v>
      </c>
      <c r="AU17" s="77"/>
      <c r="AV17" s="78">
        <f t="shared" si="13"/>
        <v>0</v>
      </c>
    </row>
    <row r="18" spans="1:48" x14ac:dyDescent="0.3">
      <c r="A18" s="21"/>
      <c r="B18" s="21"/>
      <c r="C18" s="21"/>
      <c r="D18" s="21"/>
      <c r="E18" s="22"/>
      <c r="F18" s="220">
        <v>0</v>
      </c>
      <c r="G18" s="221">
        <v>1.1000000000000001</v>
      </c>
      <c r="H18" s="179"/>
      <c r="I18" s="180">
        <f t="shared" si="2"/>
        <v>0</v>
      </c>
      <c r="J18" s="221">
        <v>1.2</v>
      </c>
      <c r="K18" s="179"/>
      <c r="L18" s="180">
        <f t="shared" si="3"/>
        <v>0</v>
      </c>
      <c r="M18" s="221">
        <v>1.2</v>
      </c>
      <c r="N18" s="179"/>
      <c r="O18" s="180">
        <f t="shared" si="4"/>
        <v>0</v>
      </c>
      <c r="P18" s="221">
        <v>1.3</v>
      </c>
      <c r="Q18" s="179"/>
      <c r="R18" s="180">
        <f t="shared" si="5"/>
        <v>0</v>
      </c>
      <c r="S18" s="266">
        <v>1.2</v>
      </c>
      <c r="T18" s="259"/>
      <c r="U18" s="180">
        <f t="shared" si="6"/>
        <v>0</v>
      </c>
      <c r="V18" s="223">
        <v>1.3</v>
      </c>
      <c r="W18" s="222"/>
      <c r="X18" s="180">
        <f t="shared" si="7"/>
        <v>0</v>
      </c>
      <c r="Y18" s="221">
        <v>1.1000000000000001</v>
      </c>
      <c r="Z18" s="179"/>
      <c r="AA18" s="180">
        <f t="shared" si="0"/>
        <v>0</v>
      </c>
      <c r="AB18" s="221">
        <v>1.2</v>
      </c>
      <c r="AC18" s="179"/>
      <c r="AD18" s="180">
        <f t="shared" si="1"/>
        <v>0</v>
      </c>
      <c r="AE18" s="89">
        <v>1.1000000000000001</v>
      </c>
      <c r="AF18" s="77"/>
      <c r="AG18" s="78">
        <f t="shared" si="8"/>
        <v>0</v>
      </c>
      <c r="AH18" s="89">
        <v>1.2</v>
      </c>
      <c r="AI18" s="77"/>
      <c r="AJ18" s="78">
        <f t="shared" si="9"/>
        <v>0</v>
      </c>
      <c r="AK18" s="89">
        <v>1.2</v>
      </c>
      <c r="AL18" s="77"/>
      <c r="AM18" s="78">
        <f t="shared" si="10"/>
        <v>0</v>
      </c>
      <c r="AN18" s="89">
        <v>1.3</v>
      </c>
      <c r="AO18" s="77"/>
      <c r="AP18" s="78">
        <f t="shared" si="11"/>
        <v>0</v>
      </c>
      <c r="AQ18" s="89">
        <v>1.2</v>
      </c>
      <c r="AR18" s="77"/>
      <c r="AS18" s="78">
        <f t="shared" si="12"/>
        <v>0</v>
      </c>
      <c r="AT18" s="89">
        <v>1.3</v>
      </c>
      <c r="AU18" s="77"/>
      <c r="AV18" s="78">
        <f t="shared" si="13"/>
        <v>0</v>
      </c>
    </row>
    <row r="19" spans="1:48" x14ac:dyDescent="0.3">
      <c r="A19" s="21"/>
      <c r="B19" s="21"/>
      <c r="C19" s="21"/>
      <c r="D19" s="21"/>
      <c r="E19" s="22"/>
      <c r="F19" s="220">
        <v>0</v>
      </c>
      <c r="G19" s="221">
        <v>1.1000000000000001</v>
      </c>
      <c r="H19" s="179"/>
      <c r="I19" s="180">
        <f t="shared" si="2"/>
        <v>0</v>
      </c>
      <c r="J19" s="221">
        <v>1.2</v>
      </c>
      <c r="K19" s="179"/>
      <c r="L19" s="180">
        <f t="shared" si="3"/>
        <v>0</v>
      </c>
      <c r="M19" s="221">
        <v>1.2</v>
      </c>
      <c r="N19" s="179"/>
      <c r="O19" s="180">
        <f t="shared" si="4"/>
        <v>0</v>
      </c>
      <c r="P19" s="221">
        <v>1.3</v>
      </c>
      <c r="Q19" s="179"/>
      <c r="R19" s="180">
        <f t="shared" si="5"/>
        <v>0</v>
      </c>
      <c r="S19" s="266">
        <v>1.2</v>
      </c>
      <c r="T19" s="259"/>
      <c r="U19" s="180">
        <f t="shared" si="6"/>
        <v>0</v>
      </c>
      <c r="V19" s="223">
        <v>1.3</v>
      </c>
      <c r="W19" s="222"/>
      <c r="X19" s="180">
        <f t="shared" si="7"/>
        <v>0</v>
      </c>
      <c r="Y19" s="221">
        <v>1.1000000000000001</v>
      </c>
      <c r="Z19" s="179"/>
      <c r="AA19" s="180">
        <f t="shared" si="0"/>
        <v>0</v>
      </c>
      <c r="AB19" s="221">
        <v>1.2</v>
      </c>
      <c r="AC19" s="179"/>
      <c r="AD19" s="180">
        <f t="shared" si="1"/>
        <v>0</v>
      </c>
      <c r="AE19" s="89">
        <v>1.1000000000000001</v>
      </c>
      <c r="AF19" s="77"/>
      <c r="AG19" s="78">
        <f t="shared" si="8"/>
        <v>0</v>
      </c>
      <c r="AH19" s="89">
        <v>1.2</v>
      </c>
      <c r="AI19" s="77"/>
      <c r="AJ19" s="78">
        <f t="shared" si="9"/>
        <v>0</v>
      </c>
      <c r="AK19" s="89">
        <v>1.2</v>
      </c>
      <c r="AL19" s="77"/>
      <c r="AM19" s="78">
        <f t="shared" si="10"/>
        <v>0</v>
      </c>
      <c r="AN19" s="89">
        <v>1.3</v>
      </c>
      <c r="AO19" s="77"/>
      <c r="AP19" s="78">
        <f t="shared" si="11"/>
        <v>0</v>
      </c>
      <c r="AQ19" s="89">
        <v>1.2</v>
      </c>
      <c r="AR19" s="77"/>
      <c r="AS19" s="78">
        <f t="shared" si="12"/>
        <v>0</v>
      </c>
      <c r="AT19" s="89">
        <v>1.3</v>
      </c>
      <c r="AU19" s="77"/>
      <c r="AV19" s="78">
        <f t="shared" si="13"/>
        <v>0</v>
      </c>
    </row>
    <row r="20" spans="1:48" x14ac:dyDescent="0.3">
      <c r="A20" s="21"/>
      <c r="B20" s="21"/>
      <c r="C20" s="21"/>
      <c r="D20" s="21"/>
      <c r="E20" s="22"/>
      <c r="F20" s="220">
        <v>0</v>
      </c>
      <c r="G20" s="221">
        <v>1.1000000000000001</v>
      </c>
      <c r="H20" s="179"/>
      <c r="I20" s="180">
        <f t="shared" si="2"/>
        <v>0</v>
      </c>
      <c r="J20" s="221">
        <v>1.2</v>
      </c>
      <c r="K20" s="179"/>
      <c r="L20" s="180">
        <f t="shared" si="3"/>
        <v>0</v>
      </c>
      <c r="M20" s="221">
        <v>1.2</v>
      </c>
      <c r="N20" s="179"/>
      <c r="O20" s="180">
        <f t="shared" si="4"/>
        <v>0</v>
      </c>
      <c r="P20" s="221">
        <v>1.3</v>
      </c>
      <c r="Q20" s="179"/>
      <c r="R20" s="180">
        <f t="shared" si="5"/>
        <v>0</v>
      </c>
      <c r="S20" s="266">
        <v>1.2</v>
      </c>
      <c r="T20" s="259"/>
      <c r="U20" s="180">
        <f t="shared" si="6"/>
        <v>0</v>
      </c>
      <c r="V20" s="223">
        <v>1.3</v>
      </c>
      <c r="W20" s="222"/>
      <c r="X20" s="180">
        <f t="shared" si="7"/>
        <v>0</v>
      </c>
      <c r="Y20" s="221">
        <v>1.1000000000000001</v>
      </c>
      <c r="Z20" s="179"/>
      <c r="AA20" s="180">
        <f t="shared" si="0"/>
        <v>0</v>
      </c>
      <c r="AB20" s="221">
        <v>1.2</v>
      </c>
      <c r="AC20" s="179"/>
      <c r="AD20" s="180">
        <f t="shared" si="1"/>
        <v>0</v>
      </c>
      <c r="AE20" s="89">
        <v>1.1000000000000001</v>
      </c>
      <c r="AF20" s="77"/>
      <c r="AG20" s="78">
        <f t="shared" si="8"/>
        <v>0</v>
      </c>
      <c r="AH20" s="89">
        <v>1.2</v>
      </c>
      <c r="AI20" s="77"/>
      <c r="AJ20" s="78">
        <f t="shared" si="9"/>
        <v>0</v>
      </c>
      <c r="AK20" s="89">
        <v>1.2</v>
      </c>
      <c r="AL20" s="77"/>
      <c r="AM20" s="78">
        <f t="shared" si="10"/>
        <v>0</v>
      </c>
      <c r="AN20" s="89">
        <v>1.3</v>
      </c>
      <c r="AO20" s="77"/>
      <c r="AP20" s="78">
        <f t="shared" si="11"/>
        <v>0</v>
      </c>
      <c r="AQ20" s="89">
        <v>1.2</v>
      </c>
      <c r="AR20" s="77"/>
      <c r="AS20" s="78">
        <f t="shared" si="12"/>
        <v>0</v>
      </c>
      <c r="AT20" s="89">
        <v>1.3</v>
      </c>
      <c r="AU20" s="77"/>
      <c r="AV20" s="78">
        <f t="shared" si="13"/>
        <v>0</v>
      </c>
    </row>
    <row r="21" spans="1:48" s="1" customFormat="1" ht="14.4" thickBot="1" x14ac:dyDescent="0.35">
      <c r="A21" s="21"/>
      <c r="B21" s="21"/>
      <c r="C21" s="21"/>
      <c r="D21" s="21"/>
      <c r="E21" s="22"/>
      <c r="F21" s="229">
        <v>0</v>
      </c>
      <c r="G21" s="230">
        <v>1.1000000000000001</v>
      </c>
      <c r="H21" s="232"/>
      <c r="I21" s="267">
        <f t="shared" si="2"/>
        <v>0</v>
      </c>
      <c r="J21" s="230">
        <v>1.2</v>
      </c>
      <c r="K21" s="232"/>
      <c r="L21" s="267">
        <f t="shared" si="3"/>
        <v>0</v>
      </c>
      <c r="M21" s="230">
        <v>1.2</v>
      </c>
      <c r="N21" s="232"/>
      <c r="O21" s="267">
        <f t="shared" si="4"/>
        <v>0</v>
      </c>
      <c r="P21" s="230">
        <v>1.3</v>
      </c>
      <c r="Q21" s="232"/>
      <c r="R21" s="267">
        <f t="shared" si="5"/>
        <v>0</v>
      </c>
      <c r="S21" s="268">
        <v>1.2</v>
      </c>
      <c r="T21" s="269"/>
      <c r="U21" s="267">
        <f t="shared" si="6"/>
        <v>0</v>
      </c>
      <c r="V21" s="234">
        <v>1.3</v>
      </c>
      <c r="W21" s="231"/>
      <c r="X21" s="267">
        <f t="shared" si="7"/>
        <v>0</v>
      </c>
      <c r="Y21" s="230">
        <v>1.1000000000000001</v>
      </c>
      <c r="Z21" s="232"/>
      <c r="AA21" s="267">
        <f t="shared" si="0"/>
        <v>0</v>
      </c>
      <c r="AB21" s="230">
        <v>1.2</v>
      </c>
      <c r="AC21" s="232"/>
      <c r="AD21" s="267">
        <f t="shared" si="1"/>
        <v>0</v>
      </c>
      <c r="AE21" s="89">
        <v>1.1000000000000001</v>
      </c>
      <c r="AF21" s="91"/>
      <c r="AG21" s="82">
        <f t="shared" si="8"/>
        <v>0</v>
      </c>
      <c r="AH21" s="89">
        <v>1.2</v>
      </c>
      <c r="AI21" s="91"/>
      <c r="AJ21" s="82">
        <f t="shared" si="9"/>
        <v>0</v>
      </c>
      <c r="AK21" s="92">
        <v>1.2</v>
      </c>
      <c r="AL21" s="91"/>
      <c r="AM21" s="82">
        <f t="shared" si="10"/>
        <v>0</v>
      </c>
      <c r="AN21" s="92">
        <v>1.3</v>
      </c>
      <c r="AO21" s="91"/>
      <c r="AP21" s="82">
        <f t="shared" si="11"/>
        <v>0</v>
      </c>
      <c r="AQ21" s="92">
        <v>1.2</v>
      </c>
      <c r="AR21" s="91"/>
      <c r="AS21" s="82">
        <f t="shared" si="12"/>
        <v>0</v>
      </c>
      <c r="AT21" s="92">
        <v>1.3</v>
      </c>
      <c r="AU21" s="91"/>
      <c r="AV21" s="82">
        <f t="shared" si="13"/>
        <v>0</v>
      </c>
    </row>
    <row r="22" spans="1:48" s="1" customFormat="1" x14ac:dyDescent="0.3">
      <c r="A22" s="30"/>
      <c r="B22" s="30"/>
      <c r="C22" s="30"/>
      <c r="D22" s="30"/>
      <c r="E22" s="30"/>
      <c r="F22" s="235"/>
      <c r="G22" s="235"/>
      <c r="H22" s="196"/>
      <c r="I22" s="196"/>
      <c r="J22" s="235"/>
      <c r="K22" s="196"/>
      <c r="L22" s="196"/>
      <c r="M22" s="235"/>
      <c r="N22" s="196"/>
      <c r="O22" s="196"/>
      <c r="P22" s="235"/>
      <c r="Q22" s="196"/>
      <c r="R22" s="196"/>
      <c r="S22" s="205"/>
      <c r="T22" s="196"/>
      <c r="U22" s="196"/>
      <c r="V22" s="235"/>
      <c r="W22" s="196"/>
      <c r="X22" s="196"/>
      <c r="Y22" s="235"/>
      <c r="Z22" s="196"/>
      <c r="AA22" s="196"/>
      <c r="AB22" s="235"/>
      <c r="AC22" s="196"/>
      <c r="AD22" s="196"/>
      <c r="AE22" s="42"/>
      <c r="AF22" s="72"/>
      <c r="AG22" s="42"/>
      <c r="AH22" s="42"/>
      <c r="AI22" s="72"/>
      <c r="AJ22" s="42"/>
      <c r="AK22" s="42"/>
      <c r="AL22" s="72"/>
      <c r="AM22" s="42"/>
      <c r="AN22" s="42"/>
      <c r="AO22" s="72"/>
      <c r="AP22" s="42"/>
      <c r="AQ22" s="42"/>
      <c r="AR22" s="72"/>
      <c r="AS22" s="42"/>
      <c r="AT22" s="42"/>
      <c r="AU22" s="72"/>
      <c r="AV22" s="42"/>
    </row>
    <row r="23" spans="1:48" ht="16.2" thickBot="1" x14ac:dyDescent="0.35">
      <c r="A23" s="1"/>
      <c r="B23" s="1"/>
      <c r="C23" s="1"/>
      <c r="D23" s="1"/>
      <c r="E23" s="1"/>
      <c r="F23" s="235"/>
      <c r="G23" s="235"/>
      <c r="H23" s="235"/>
      <c r="I23" s="235"/>
      <c r="J23" s="235"/>
      <c r="K23" s="235"/>
      <c r="L23" s="235"/>
      <c r="M23" s="235"/>
      <c r="N23" s="235"/>
      <c r="O23" s="235"/>
      <c r="P23" s="235"/>
      <c r="Q23" s="235"/>
      <c r="R23" s="235"/>
      <c r="S23" s="235"/>
      <c r="T23" s="235"/>
      <c r="U23" s="235"/>
      <c r="V23" s="235"/>
      <c r="W23" s="235"/>
      <c r="X23" s="235"/>
      <c r="Y23" s="235"/>
      <c r="Z23" s="235"/>
      <c r="AA23" s="235"/>
      <c r="AB23" s="235"/>
      <c r="AC23" s="235"/>
      <c r="AD23" s="235"/>
    </row>
    <row r="24" spans="1:48" ht="24" thickBot="1" x14ac:dyDescent="0.35">
      <c r="F24" s="235"/>
      <c r="G24" s="386" t="s">
        <v>233</v>
      </c>
      <c r="H24" s="387"/>
      <c r="I24" s="390"/>
      <c r="J24" s="390"/>
      <c r="K24" s="390"/>
      <c r="L24" s="399"/>
      <c r="M24" s="386" t="s">
        <v>234</v>
      </c>
      <c r="N24" s="387"/>
      <c r="O24" s="390"/>
      <c r="P24" s="390"/>
      <c r="Q24" s="390"/>
      <c r="R24" s="399"/>
      <c r="S24" s="383" t="s">
        <v>1</v>
      </c>
      <c r="T24" s="384"/>
      <c r="U24" s="384"/>
      <c r="V24" s="384"/>
      <c r="W24" s="384"/>
      <c r="X24" s="401"/>
      <c r="Y24" s="386" t="s">
        <v>395</v>
      </c>
      <c r="Z24" s="387"/>
      <c r="AA24" s="390"/>
      <c r="AB24" s="390"/>
      <c r="AC24" s="390"/>
      <c r="AD24" s="399"/>
      <c r="AE24" s="362" t="s">
        <v>298</v>
      </c>
      <c r="AF24" s="363"/>
      <c r="AG24" s="394"/>
      <c r="AH24" s="394"/>
      <c r="AI24" s="394"/>
      <c r="AJ24" s="357"/>
      <c r="AK24" s="362" t="s">
        <v>235</v>
      </c>
      <c r="AL24" s="363"/>
      <c r="AM24" s="394"/>
      <c r="AN24" s="394"/>
      <c r="AO24" s="394"/>
      <c r="AP24" s="357"/>
      <c r="AQ24" s="362" t="s">
        <v>50</v>
      </c>
      <c r="AR24" s="363"/>
      <c r="AS24" s="394"/>
      <c r="AT24" s="394"/>
      <c r="AU24" s="394"/>
      <c r="AV24" s="357"/>
    </row>
    <row r="25" spans="1:48" ht="46.8" x14ac:dyDescent="0.3">
      <c r="A25" s="349" t="s">
        <v>51</v>
      </c>
      <c r="B25" s="350"/>
      <c r="C25" s="350"/>
      <c r="D25" s="350"/>
      <c r="E25" s="350"/>
      <c r="F25" s="207" t="s">
        <v>4</v>
      </c>
      <c r="G25" s="245" t="s">
        <v>48</v>
      </c>
      <c r="H25" s="243" t="s">
        <v>49</v>
      </c>
      <c r="I25" s="244" t="s">
        <v>9</v>
      </c>
      <c r="J25" s="245" t="s">
        <v>48</v>
      </c>
      <c r="K25" s="243" t="s">
        <v>49</v>
      </c>
      <c r="L25" s="244" t="s">
        <v>9</v>
      </c>
      <c r="M25" s="245" t="s">
        <v>48</v>
      </c>
      <c r="N25" s="243" t="s">
        <v>49</v>
      </c>
      <c r="O25" s="244" t="s">
        <v>9</v>
      </c>
      <c r="P25" s="245" t="s">
        <v>48</v>
      </c>
      <c r="Q25" s="243" t="s">
        <v>49</v>
      </c>
      <c r="R25" s="244" t="s">
        <v>9</v>
      </c>
      <c r="S25" s="256" t="s">
        <v>48</v>
      </c>
      <c r="T25" s="240" t="s">
        <v>49</v>
      </c>
      <c r="U25" s="210" t="s">
        <v>9</v>
      </c>
      <c r="V25" s="256" t="s">
        <v>48</v>
      </c>
      <c r="W25" s="240" t="s">
        <v>49</v>
      </c>
      <c r="X25" s="210" t="s">
        <v>9</v>
      </c>
      <c r="Y25" s="245" t="s">
        <v>48</v>
      </c>
      <c r="Z25" s="243" t="s">
        <v>49</v>
      </c>
      <c r="AA25" s="244" t="s">
        <v>9</v>
      </c>
      <c r="AB25" s="245" t="s">
        <v>48</v>
      </c>
      <c r="AC25" s="243" t="s">
        <v>49</v>
      </c>
      <c r="AD25" s="244" t="s">
        <v>9</v>
      </c>
      <c r="AE25" s="32" t="s">
        <v>48</v>
      </c>
      <c r="AF25" s="61" t="s">
        <v>49</v>
      </c>
      <c r="AG25" s="10" t="s">
        <v>9</v>
      </c>
      <c r="AH25" s="32" t="s">
        <v>48</v>
      </c>
      <c r="AI25" s="61" t="s">
        <v>49</v>
      </c>
      <c r="AJ25" s="10" t="s">
        <v>9</v>
      </c>
      <c r="AK25" s="32" t="s">
        <v>48</v>
      </c>
      <c r="AL25" s="61" t="s">
        <v>49</v>
      </c>
      <c r="AM25" s="10" t="s">
        <v>9</v>
      </c>
      <c r="AN25" s="32" t="s">
        <v>48</v>
      </c>
      <c r="AO25" s="61" t="s">
        <v>49</v>
      </c>
      <c r="AP25" s="10" t="s">
        <v>9</v>
      </c>
      <c r="AQ25" s="32" t="s">
        <v>48</v>
      </c>
      <c r="AR25" s="61" t="s">
        <v>49</v>
      </c>
      <c r="AS25" s="10" t="s">
        <v>9</v>
      </c>
      <c r="AT25" s="32" t="s">
        <v>48</v>
      </c>
      <c r="AU25" s="61" t="s">
        <v>49</v>
      </c>
      <c r="AV25" s="10" t="s">
        <v>9</v>
      </c>
    </row>
    <row r="26" spans="1:48" s="15" customFormat="1" x14ac:dyDescent="0.3">
      <c r="A26" s="16" t="s">
        <v>11</v>
      </c>
      <c r="B26" s="16" t="s">
        <v>12</v>
      </c>
      <c r="C26" s="16" t="s">
        <v>13</v>
      </c>
      <c r="D26" s="16" t="s">
        <v>14</v>
      </c>
      <c r="E26" s="40" t="s">
        <v>56</v>
      </c>
      <c r="F26" s="249"/>
      <c r="G26" s="250"/>
      <c r="H26" s="248"/>
      <c r="I26" s="249"/>
      <c r="J26" s="250"/>
      <c r="K26" s="248"/>
      <c r="L26" s="249"/>
      <c r="M26" s="250"/>
      <c r="N26" s="248"/>
      <c r="O26" s="249"/>
      <c r="P26" s="250"/>
      <c r="Q26" s="248"/>
      <c r="R26" s="249"/>
      <c r="S26" s="250"/>
      <c r="T26" s="248"/>
      <c r="U26" s="249"/>
      <c r="V26" s="250"/>
      <c r="W26" s="248"/>
      <c r="X26" s="249"/>
      <c r="Y26" s="250"/>
      <c r="Z26" s="248"/>
      <c r="AA26" s="249"/>
      <c r="AB26" s="250"/>
      <c r="AC26" s="248"/>
      <c r="AD26" s="249"/>
      <c r="AE26" s="62"/>
      <c r="AF26" s="64"/>
      <c r="AG26" s="39"/>
      <c r="AH26" s="62"/>
      <c r="AI26" s="64"/>
      <c r="AJ26" s="39"/>
      <c r="AK26" s="62"/>
      <c r="AL26" s="64"/>
      <c r="AM26" s="39"/>
      <c r="AN26" s="62"/>
      <c r="AO26" s="64"/>
      <c r="AP26" s="39"/>
      <c r="AQ26" s="62"/>
      <c r="AR26" s="64"/>
      <c r="AS26" s="39"/>
      <c r="AT26" s="62"/>
      <c r="AU26" s="64"/>
      <c r="AV26" s="39"/>
    </row>
    <row r="27" spans="1:48" x14ac:dyDescent="0.3">
      <c r="A27" s="21" t="s">
        <v>236</v>
      </c>
      <c r="B27" s="21" t="s">
        <v>237</v>
      </c>
      <c r="C27" s="22" t="s">
        <v>238</v>
      </c>
      <c r="D27" s="21" t="s">
        <v>239</v>
      </c>
      <c r="E27" s="41"/>
      <c r="F27" s="220">
        <f>O27+X27</f>
        <v>38</v>
      </c>
      <c r="G27" s="221">
        <v>2.1</v>
      </c>
      <c r="H27" s="179"/>
      <c r="I27" s="180">
        <f t="shared" ref="I27:I33" si="14">IF(H27&lt;60,0,21-_xlfn.RANK.EQ(H27,$H$27:$H$33,0))</f>
        <v>0</v>
      </c>
      <c r="J27" s="221">
        <v>2.2000000000000002</v>
      </c>
      <c r="K27" s="179"/>
      <c r="L27" s="180">
        <f t="shared" ref="L27:L33" si="15">IF(K27&lt;60,0,21-_xlfn.RANK.EQ(K27,$K$27:$K$33,0))</f>
        <v>0</v>
      </c>
      <c r="M27" s="221">
        <v>2.2000000000000002</v>
      </c>
      <c r="N27" s="179">
        <v>70.625</v>
      </c>
      <c r="O27" s="180">
        <v>19</v>
      </c>
      <c r="P27" s="221">
        <v>2.2999999999999998</v>
      </c>
      <c r="Q27" s="179"/>
      <c r="R27" s="180">
        <f t="shared" ref="R27:R33" si="16">IF(Q27&lt;60,0,21-_xlfn.RANK.EQ(Q27,$Q$27:$Q$33,0))</f>
        <v>0</v>
      </c>
      <c r="S27" s="221">
        <v>2.2000000000000002</v>
      </c>
      <c r="T27" s="179">
        <v>62.813000000000002</v>
      </c>
      <c r="U27" s="180">
        <f t="shared" ref="U27:U33" si="17">IF(T27&lt;60,0,21-_xlfn.RANK.EQ(T27,$T$27:$T$33,0))</f>
        <v>19</v>
      </c>
      <c r="V27" s="221">
        <v>2.2999999999999998</v>
      </c>
      <c r="W27" s="179">
        <v>64</v>
      </c>
      <c r="X27" s="180">
        <f t="shared" ref="X27:X33" si="18">IF(W27&lt;60,0,21-_xlfn.RANK.EQ(W27,$W$27:$W$33,0))</f>
        <v>19</v>
      </c>
      <c r="Y27" s="221">
        <v>2.1</v>
      </c>
      <c r="Z27" s="179"/>
      <c r="AA27" s="180">
        <f t="shared" ref="AA27:AA33" si="19">IF(Z27&lt;60,0,21-_xlfn.RANK.EQ(Z27,$Z$27:$Z$33,0))</f>
        <v>0</v>
      </c>
      <c r="AB27" s="221">
        <v>2.2000000000000002</v>
      </c>
      <c r="AC27" s="179"/>
      <c r="AD27" s="180">
        <f t="shared" ref="AD27:AD33" si="20">IF(AC27&lt;60,0,21-_xlfn.RANK.EQ(AC27,$AC$27:$AC$33,0))</f>
        <v>0</v>
      </c>
      <c r="AE27" s="75">
        <v>2.2000000000000002</v>
      </c>
      <c r="AF27" s="77"/>
      <c r="AG27" s="78">
        <f t="shared" ref="AG27:AG33" si="21">IF(AF27&lt;60,0,21-_xlfn.RANK.EQ(AF27,$AF$27:$AF$33,0))</f>
        <v>0</v>
      </c>
      <c r="AH27" s="75">
        <v>2.2999999999999998</v>
      </c>
      <c r="AI27" s="77"/>
      <c r="AJ27" s="78">
        <f t="shared" ref="AJ27:AJ33" si="22">IF(AI27&lt;60,0,21-_xlfn.RANK.EQ(AI27,$AI$27:$AI$33,0))</f>
        <v>0</v>
      </c>
      <c r="AK27" s="75">
        <v>2.2000000000000002</v>
      </c>
      <c r="AL27" s="77"/>
      <c r="AM27" s="78">
        <f t="shared" ref="AM27:AM33" si="23">IF(AL27&lt;60,0,21-_xlfn.RANK.EQ(AL27,$AL$27:$AL$33,0))</f>
        <v>0</v>
      </c>
      <c r="AN27" s="75">
        <v>2.2999999999999998</v>
      </c>
      <c r="AO27" s="77"/>
      <c r="AP27" s="78">
        <f t="shared" ref="AP27:AP33" si="24">IF(AO27&lt;60,0,21-_xlfn.RANK.EQ(AO27,$AO$27:$AO$33,0))</f>
        <v>0</v>
      </c>
      <c r="AQ27" s="75">
        <v>2.2000000000000002</v>
      </c>
      <c r="AR27" s="77"/>
      <c r="AS27" s="78">
        <f t="shared" ref="AS27:AS33" si="25">IF(AR27&lt;60,0,21-_xlfn.RANK.EQ(AR27,$AR$27:$AR$33,0))</f>
        <v>0</v>
      </c>
      <c r="AT27" s="75">
        <v>2.2999999999999998</v>
      </c>
      <c r="AU27" s="77"/>
      <c r="AV27" s="78">
        <f t="shared" ref="AV27:AV33" si="26">IF(AU27&lt;60,0,21-_xlfn.RANK.EQ(AU27,$AU$27:$AU$33,0))</f>
        <v>0</v>
      </c>
    </row>
    <row r="28" spans="1:48" x14ac:dyDescent="0.3">
      <c r="A28" s="21" t="s">
        <v>181</v>
      </c>
      <c r="B28" s="21" t="s">
        <v>182</v>
      </c>
      <c r="C28" s="21" t="s">
        <v>183</v>
      </c>
      <c r="D28" s="21" t="s">
        <v>379</v>
      </c>
      <c r="E28" s="41"/>
      <c r="F28" s="220">
        <f>O28+X28</f>
        <v>40</v>
      </c>
      <c r="G28" s="221">
        <v>2.1</v>
      </c>
      <c r="H28" s="179"/>
      <c r="I28" s="180">
        <f t="shared" si="14"/>
        <v>0</v>
      </c>
      <c r="J28" s="221">
        <v>2.2000000000000002</v>
      </c>
      <c r="K28" s="179"/>
      <c r="L28" s="180">
        <f t="shared" si="15"/>
        <v>0</v>
      </c>
      <c r="M28" s="221">
        <v>2.2000000000000002</v>
      </c>
      <c r="N28" s="179">
        <v>70.625</v>
      </c>
      <c r="O28" s="180">
        <f t="shared" ref="O28:O33" si="27">IF(N28&lt;60,0,21-_xlfn.RANK.EQ(N28,$N$27:$N$33,0))</f>
        <v>20</v>
      </c>
      <c r="P28" s="221">
        <v>2.2999999999999998</v>
      </c>
      <c r="Q28" s="179"/>
      <c r="R28" s="180">
        <f t="shared" si="16"/>
        <v>0</v>
      </c>
      <c r="S28" s="221">
        <v>2.2000000000000002</v>
      </c>
      <c r="T28" s="179">
        <v>64.453000000000003</v>
      </c>
      <c r="U28" s="180">
        <f t="shared" si="17"/>
        <v>20</v>
      </c>
      <c r="V28" s="221">
        <v>2.2999999999999998</v>
      </c>
      <c r="W28" s="179">
        <v>69.356999999999999</v>
      </c>
      <c r="X28" s="180">
        <f t="shared" si="18"/>
        <v>20</v>
      </c>
      <c r="Y28" s="221">
        <v>2.1</v>
      </c>
      <c r="Z28" s="179"/>
      <c r="AA28" s="180">
        <f t="shared" si="19"/>
        <v>0</v>
      </c>
      <c r="AB28" s="221">
        <v>2.2000000000000002</v>
      </c>
      <c r="AC28" s="179"/>
      <c r="AD28" s="180">
        <f t="shared" si="20"/>
        <v>0</v>
      </c>
      <c r="AE28" s="75">
        <v>2.2000000000000002</v>
      </c>
      <c r="AF28" s="77"/>
      <c r="AG28" s="78">
        <f t="shared" si="21"/>
        <v>0</v>
      </c>
      <c r="AH28" s="75">
        <v>2.2999999999999998</v>
      </c>
      <c r="AI28" s="77"/>
      <c r="AJ28" s="78">
        <f t="shared" si="22"/>
        <v>0</v>
      </c>
      <c r="AK28" s="75">
        <v>2.2000000000000002</v>
      </c>
      <c r="AL28" s="77"/>
      <c r="AM28" s="78">
        <f t="shared" si="23"/>
        <v>0</v>
      </c>
      <c r="AN28" s="75">
        <v>2.2999999999999998</v>
      </c>
      <c r="AO28" s="77"/>
      <c r="AP28" s="78">
        <f t="shared" si="24"/>
        <v>0</v>
      </c>
      <c r="AQ28" s="75">
        <v>2.2000000000000002</v>
      </c>
      <c r="AR28" s="77"/>
      <c r="AS28" s="78">
        <f t="shared" si="25"/>
        <v>0</v>
      </c>
      <c r="AT28" s="75">
        <v>2.2999999999999998</v>
      </c>
      <c r="AU28" s="77"/>
      <c r="AV28" s="78">
        <f t="shared" si="26"/>
        <v>0</v>
      </c>
    </row>
    <row r="29" spans="1:48" x14ac:dyDescent="0.3">
      <c r="A29" s="21"/>
      <c r="B29" s="21"/>
      <c r="C29" s="21"/>
      <c r="D29" s="21"/>
      <c r="E29" s="41"/>
      <c r="F29" s="220">
        <v>0</v>
      </c>
      <c r="G29" s="221">
        <v>2.1</v>
      </c>
      <c r="H29" s="179"/>
      <c r="I29" s="180">
        <f t="shared" si="14"/>
        <v>0</v>
      </c>
      <c r="J29" s="221">
        <v>2.2000000000000002</v>
      </c>
      <c r="K29" s="179"/>
      <c r="L29" s="180">
        <f t="shared" si="15"/>
        <v>0</v>
      </c>
      <c r="M29" s="221">
        <v>2.2000000000000002</v>
      </c>
      <c r="N29" s="179"/>
      <c r="O29" s="180">
        <f t="shared" si="27"/>
        <v>0</v>
      </c>
      <c r="P29" s="221">
        <v>2.2999999999999998</v>
      </c>
      <c r="Q29" s="179"/>
      <c r="R29" s="180">
        <f t="shared" si="16"/>
        <v>0</v>
      </c>
      <c r="S29" s="221">
        <v>2.2000000000000002</v>
      </c>
      <c r="T29" s="179"/>
      <c r="U29" s="180">
        <f t="shared" si="17"/>
        <v>0</v>
      </c>
      <c r="V29" s="221">
        <v>2.2999999999999998</v>
      </c>
      <c r="W29" s="179"/>
      <c r="X29" s="180">
        <f t="shared" si="18"/>
        <v>0</v>
      </c>
      <c r="Y29" s="221">
        <v>2.1</v>
      </c>
      <c r="Z29" s="179"/>
      <c r="AA29" s="180">
        <f t="shared" si="19"/>
        <v>0</v>
      </c>
      <c r="AB29" s="221">
        <v>2.2000000000000002</v>
      </c>
      <c r="AC29" s="179"/>
      <c r="AD29" s="180">
        <f t="shared" si="20"/>
        <v>0</v>
      </c>
      <c r="AE29" s="75">
        <v>2.2000000000000002</v>
      </c>
      <c r="AF29" s="77"/>
      <c r="AG29" s="78">
        <f t="shared" si="21"/>
        <v>0</v>
      </c>
      <c r="AH29" s="75">
        <v>2.2999999999999998</v>
      </c>
      <c r="AI29" s="77"/>
      <c r="AJ29" s="78">
        <f t="shared" si="22"/>
        <v>0</v>
      </c>
      <c r="AK29" s="75">
        <v>2.2000000000000002</v>
      </c>
      <c r="AL29" s="77"/>
      <c r="AM29" s="78">
        <f t="shared" si="23"/>
        <v>0</v>
      </c>
      <c r="AN29" s="75">
        <v>2.2999999999999998</v>
      </c>
      <c r="AO29" s="77"/>
      <c r="AP29" s="78">
        <f t="shared" si="24"/>
        <v>0</v>
      </c>
      <c r="AQ29" s="75">
        <v>2.2000000000000002</v>
      </c>
      <c r="AR29" s="77"/>
      <c r="AS29" s="78">
        <f t="shared" si="25"/>
        <v>0</v>
      </c>
      <c r="AT29" s="75">
        <v>2.2999999999999998</v>
      </c>
      <c r="AU29" s="77"/>
      <c r="AV29" s="78">
        <f t="shared" si="26"/>
        <v>0</v>
      </c>
    </row>
    <row r="30" spans="1:48" x14ac:dyDescent="0.3">
      <c r="A30" s="21"/>
      <c r="B30" s="21"/>
      <c r="C30" s="21"/>
      <c r="D30" s="21"/>
      <c r="E30" s="41"/>
      <c r="F30" s="220">
        <v>0</v>
      </c>
      <c r="G30" s="221">
        <v>2.1</v>
      </c>
      <c r="H30" s="179"/>
      <c r="I30" s="180">
        <f t="shared" si="14"/>
        <v>0</v>
      </c>
      <c r="J30" s="221">
        <v>2.2000000000000002</v>
      </c>
      <c r="K30" s="179"/>
      <c r="L30" s="180">
        <f t="shared" si="15"/>
        <v>0</v>
      </c>
      <c r="M30" s="221">
        <v>2.2000000000000002</v>
      </c>
      <c r="N30" s="179"/>
      <c r="O30" s="180">
        <f t="shared" si="27"/>
        <v>0</v>
      </c>
      <c r="P30" s="221">
        <v>2.2999999999999998</v>
      </c>
      <c r="Q30" s="179"/>
      <c r="R30" s="180">
        <f t="shared" si="16"/>
        <v>0</v>
      </c>
      <c r="S30" s="221">
        <v>2.2000000000000002</v>
      </c>
      <c r="T30" s="179"/>
      <c r="U30" s="180">
        <f t="shared" si="17"/>
        <v>0</v>
      </c>
      <c r="V30" s="221">
        <v>2.2999999999999998</v>
      </c>
      <c r="W30" s="179"/>
      <c r="X30" s="180">
        <f t="shared" si="18"/>
        <v>0</v>
      </c>
      <c r="Y30" s="221">
        <v>2.1</v>
      </c>
      <c r="Z30" s="179"/>
      <c r="AA30" s="180">
        <f t="shared" si="19"/>
        <v>0</v>
      </c>
      <c r="AB30" s="221">
        <v>2.2000000000000002</v>
      </c>
      <c r="AC30" s="179"/>
      <c r="AD30" s="180">
        <f t="shared" si="20"/>
        <v>0</v>
      </c>
      <c r="AE30" s="75">
        <v>2.2000000000000002</v>
      </c>
      <c r="AF30" s="77"/>
      <c r="AG30" s="78">
        <f t="shared" si="21"/>
        <v>0</v>
      </c>
      <c r="AH30" s="75">
        <v>2.2999999999999998</v>
      </c>
      <c r="AI30" s="77"/>
      <c r="AJ30" s="78">
        <f t="shared" si="22"/>
        <v>0</v>
      </c>
      <c r="AK30" s="75">
        <v>2.2000000000000002</v>
      </c>
      <c r="AL30" s="77"/>
      <c r="AM30" s="78">
        <f t="shared" si="23"/>
        <v>0</v>
      </c>
      <c r="AN30" s="75">
        <v>2.2999999999999998</v>
      </c>
      <c r="AO30" s="77"/>
      <c r="AP30" s="78">
        <f t="shared" si="24"/>
        <v>0</v>
      </c>
      <c r="AQ30" s="75">
        <v>2.2000000000000002</v>
      </c>
      <c r="AR30" s="77"/>
      <c r="AS30" s="78">
        <f t="shared" si="25"/>
        <v>0</v>
      </c>
      <c r="AT30" s="75">
        <v>2.2999999999999998</v>
      </c>
      <c r="AU30" s="77"/>
      <c r="AV30" s="78">
        <f t="shared" si="26"/>
        <v>0</v>
      </c>
    </row>
    <row r="31" spans="1:48" x14ac:dyDescent="0.3">
      <c r="A31" s="21"/>
      <c r="B31" s="21"/>
      <c r="C31" s="21"/>
      <c r="D31" s="21"/>
      <c r="E31" s="41"/>
      <c r="F31" s="220">
        <v>0</v>
      </c>
      <c r="G31" s="221">
        <v>2.1</v>
      </c>
      <c r="H31" s="179"/>
      <c r="I31" s="180">
        <f t="shared" si="14"/>
        <v>0</v>
      </c>
      <c r="J31" s="221">
        <v>2.2000000000000002</v>
      </c>
      <c r="K31" s="179"/>
      <c r="L31" s="180">
        <f t="shared" si="15"/>
        <v>0</v>
      </c>
      <c r="M31" s="221">
        <v>2.2000000000000002</v>
      </c>
      <c r="N31" s="179"/>
      <c r="O31" s="180">
        <f t="shared" si="27"/>
        <v>0</v>
      </c>
      <c r="P31" s="221">
        <v>2.2999999999999998</v>
      </c>
      <c r="Q31" s="179"/>
      <c r="R31" s="180">
        <f t="shared" si="16"/>
        <v>0</v>
      </c>
      <c r="S31" s="221">
        <v>2.2000000000000002</v>
      </c>
      <c r="T31" s="179"/>
      <c r="U31" s="180">
        <f t="shared" si="17"/>
        <v>0</v>
      </c>
      <c r="V31" s="221">
        <v>2.2999999999999998</v>
      </c>
      <c r="W31" s="179"/>
      <c r="X31" s="180">
        <f t="shared" si="18"/>
        <v>0</v>
      </c>
      <c r="Y31" s="221">
        <v>2.1</v>
      </c>
      <c r="Z31" s="179"/>
      <c r="AA31" s="180">
        <f t="shared" si="19"/>
        <v>0</v>
      </c>
      <c r="AB31" s="221">
        <v>2.2000000000000002</v>
      </c>
      <c r="AC31" s="179"/>
      <c r="AD31" s="180">
        <f t="shared" si="20"/>
        <v>0</v>
      </c>
      <c r="AE31" s="75">
        <v>2.2000000000000002</v>
      </c>
      <c r="AF31" s="77"/>
      <c r="AG31" s="78">
        <f t="shared" si="21"/>
        <v>0</v>
      </c>
      <c r="AH31" s="75">
        <v>2.2999999999999998</v>
      </c>
      <c r="AI31" s="77"/>
      <c r="AJ31" s="78">
        <f t="shared" si="22"/>
        <v>0</v>
      </c>
      <c r="AK31" s="75">
        <v>2.2000000000000002</v>
      </c>
      <c r="AL31" s="77"/>
      <c r="AM31" s="78">
        <f t="shared" si="23"/>
        <v>0</v>
      </c>
      <c r="AN31" s="75">
        <v>2.2999999999999998</v>
      </c>
      <c r="AO31" s="77"/>
      <c r="AP31" s="78">
        <f t="shared" si="24"/>
        <v>0</v>
      </c>
      <c r="AQ31" s="75">
        <v>2.2000000000000002</v>
      </c>
      <c r="AR31" s="77"/>
      <c r="AS31" s="78">
        <f t="shared" si="25"/>
        <v>0</v>
      </c>
      <c r="AT31" s="75">
        <v>2.2999999999999998</v>
      </c>
      <c r="AU31" s="77"/>
      <c r="AV31" s="78">
        <f t="shared" si="26"/>
        <v>0</v>
      </c>
    </row>
    <row r="32" spans="1:48" x14ac:dyDescent="0.3">
      <c r="A32" s="21"/>
      <c r="B32" s="21"/>
      <c r="C32" s="21"/>
      <c r="D32" s="21"/>
      <c r="E32" s="41"/>
      <c r="F32" s="220">
        <v>0</v>
      </c>
      <c r="G32" s="221">
        <v>2.1</v>
      </c>
      <c r="H32" s="179"/>
      <c r="I32" s="180">
        <f t="shared" si="14"/>
        <v>0</v>
      </c>
      <c r="J32" s="221">
        <v>2.2000000000000002</v>
      </c>
      <c r="K32" s="179"/>
      <c r="L32" s="180">
        <f t="shared" si="15"/>
        <v>0</v>
      </c>
      <c r="M32" s="221">
        <v>2.2000000000000002</v>
      </c>
      <c r="N32" s="179"/>
      <c r="O32" s="180">
        <f t="shared" si="27"/>
        <v>0</v>
      </c>
      <c r="P32" s="221">
        <v>2.2999999999999998</v>
      </c>
      <c r="Q32" s="179"/>
      <c r="R32" s="180">
        <f t="shared" si="16"/>
        <v>0</v>
      </c>
      <c r="S32" s="221">
        <v>2.2000000000000002</v>
      </c>
      <c r="T32" s="179"/>
      <c r="U32" s="180">
        <f t="shared" si="17"/>
        <v>0</v>
      </c>
      <c r="V32" s="221">
        <v>2.2999999999999998</v>
      </c>
      <c r="W32" s="179"/>
      <c r="X32" s="180">
        <f t="shared" si="18"/>
        <v>0</v>
      </c>
      <c r="Y32" s="221">
        <v>2.1</v>
      </c>
      <c r="Z32" s="179"/>
      <c r="AA32" s="180">
        <f t="shared" si="19"/>
        <v>0</v>
      </c>
      <c r="AB32" s="221">
        <v>2.2000000000000002</v>
      </c>
      <c r="AC32" s="179"/>
      <c r="AD32" s="180">
        <f t="shared" si="20"/>
        <v>0</v>
      </c>
      <c r="AE32" s="80">
        <v>2.2000000000000002</v>
      </c>
      <c r="AF32" s="83"/>
      <c r="AG32" s="78">
        <f t="shared" si="21"/>
        <v>0</v>
      </c>
      <c r="AH32" s="75">
        <v>2.2999999999999998</v>
      </c>
      <c r="AI32" s="77"/>
      <c r="AJ32" s="78">
        <f t="shared" si="22"/>
        <v>0</v>
      </c>
      <c r="AK32" s="80">
        <v>2.2000000000000002</v>
      </c>
      <c r="AL32" s="83"/>
      <c r="AM32" s="78">
        <f t="shared" si="23"/>
        <v>0</v>
      </c>
      <c r="AN32" s="75">
        <v>2.2999999999999998</v>
      </c>
      <c r="AO32" s="77"/>
      <c r="AP32" s="78">
        <f t="shared" si="24"/>
        <v>0</v>
      </c>
      <c r="AQ32" s="80">
        <v>2.2000000000000002</v>
      </c>
      <c r="AR32" s="83"/>
      <c r="AS32" s="78">
        <f t="shared" si="25"/>
        <v>0</v>
      </c>
      <c r="AT32" s="75">
        <v>2.2999999999999998</v>
      </c>
      <c r="AU32" s="77"/>
      <c r="AV32" s="78">
        <f t="shared" si="26"/>
        <v>0</v>
      </c>
    </row>
    <row r="33" spans="1:48" ht="16.2" thickBot="1" x14ac:dyDescent="0.35">
      <c r="A33" s="21"/>
      <c r="B33" s="21"/>
      <c r="C33" s="21"/>
      <c r="D33" s="21"/>
      <c r="E33" s="22"/>
      <c r="F33" s="229">
        <v>0</v>
      </c>
      <c r="G33" s="230">
        <v>2.1</v>
      </c>
      <c r="H33" s="232"/>
      <c r="I33" s="267">
        <f t="shared" si="14"/>
        <v>0</v>
      </c>
      <c r="J33" s="230">
        <v>2.2000000000000002</v>
      </c>
      <c r="K33" s="232"/>
      <c r="L33" s="267">
        <f t="shared" si="15"/>
        <v>0</v>
      </c>
      <c r="M33" s="230">
        <v>2.2000000000000002</v>
      </c>
      <c r="N33" s="232"/>
      <c r="O33" s="267">
        <f t="shared" si="27"/>
        <v>0</v>
      </c>
      <c r="P33" s="230">
        <v>2.2999999999999998</v>
      </c>
      <c r="Q33" s="232"/>
      <c r="R33" s="267">
        <f t="shared" si="16"/>
        <v>0</v>
      </c>
      <c r="S33" s="230">
        <v>2.2000000000000002</v>
      </c>
      <c r="T33" s="232"/>
      <c r="U33" s="267">
        <f t="shared" si="17"/>
        <v>0</v>
      </c>
      <c r="V33" s="230">
        <v>2.2999999999999998</v>
      </c>
      <c r="W33" s="232"/>
      <c r="X33" s="267">
        <f t="shared" si="18"/>
        <v>0</v>
      </c>
      <c r="Y33" s="230">
        <v>2.1</v>
      </c>
      <c r="Z33" s="232"/>
      <c r="AA33" s="267">
        <f t="shared" si="19"/>
        <v>0</v>
      </c>
      <c r="AB33" s="230">
        <v>2.2000000000000002</v>
      </c>
      <c r="AC33" s="232"/>
      <c r="AD33" s="267">
        <f t="shared" si="20"/>
        <v>0</v>
      </c>
      <c r="AE33" s="90">
        <v>2.2000000000000002</v>
      </c>
      <c r="AF33" s="91"/>
      <c r="AG33" s="82">
        <f t="shared" si="21"/>
        <v>0</v>
      </c>
      <c r="AH33" s="90">
        <v>2.2999999999999998</v>
      </c>
      <c r="AI33" s="91"/>
      <c r="AJ33" s="82">
        <f t="shared" si="22"/>
        <v>0</v>
      </c>
      <c r="AK33" s="90">
        <v>2.2000000000000002</v>
      </c>
      <c r="AL33" s="91"/>
      <c r="AM33" s="82">
        <f t="shared" si="23"/>
        <v>0</v>
      </c>
      <c r="AN33" s="90">
        <v>2.2999999999999998</v>
      </c>
      <c r="AO33" s="91"/>
      <c r="AP33" s="82">
        <f t="shared" si="24"/>
        <v>0</v>
      </c>
      <c r="AQ33" s="90">
        <v>2.2000000000000002</v>
      </c>
      <c r="AR33" s="91"/>
      <c r="AS33" s="82">
        <f t="shared" si="25"/>
        <v>0</v>
      </c>
      <c r="AT33" s="90">
        <v>2.2999999999999998</v>
      </c>
      <c r="AU33" s="91"/>
      <c r="AV33" s="82">
        <f t="shared" si="26"/>
        <v>0</v>
      </c>
    </row>
    <row r="34" spans="1:48" x14ac:dyDescent="0.3">
      <c r="A34" s="30"/>
      <c r="B34" s="30"/>
      <c r="C34" s="30"/>
      <c r="D34" s="30"/>
      <c r="E34" s="30"/>
      <c r="F34" s="235"/>
      <c r="G34" s="235"/>
      <c r="H34" s="235"/>
      <c r="I34" s="235"/>
      <c r="J34" s="235"/>
      <c r="K34" s="235"/>
      <c r="L34" s="235"/>
      <c r="M34" s="235"/>
      <c r="N34" s="235"/>
      <c r="O34" s="235"/>
      <c r="P34" s="235"/>
      <c r="Q34" s="235"/>
      <c r="R34" s="235"/>
      <c r="S34" s="235"/>
      <c r="T34" s="235"/>
      <c r="U34" s="235"/>
      <c r="V34" s="235"/>
      <c r="W34" s="235"/>
      <c r="X34" s="235"/>
      <c r="Y34" s="235"/>
      <c r="Z34" s="235"/>
      <c r="AA34" s="235"/>
      <c r="AB34" s="235"/>
      <c r="AC34" s="235"/>
      <c r="AD34" s="235"/>
    </row>
    <row r="35" spans="1:48" ht="16.2" thickBot="1" x14ac:dyDescent="0.35">
      <c r="A35" s="30"/>
      <c r="B35" s="30"/>
      <c r="C35" s="30"/>
      <c r="D35" s="30"/>
      <c r="E35" s="30"/>
      <c r="F35" s="235"/>
      <c r="G35" s="235"/>
      <c r="H35" s="235"/>
      <c r="I35" s="235"/>
      <c r="J35" s="235"/>
      <c r="K35" s="235"/>
      <c r="L35" s="235"/>
      <c r="M35" s="235"/>
      <c r="N35" s="235"/>
      <c r="O35" s="235"/>
      <c r="P35" s="235"/>
      <c r="Q35" s="235"/>
      <c r="R35" s="235"/>
      <c r="S35" s="235"/>
      <c r="T35" s="235"/>
      <c r="U35" s="235"/>
      <c r="V35" s="235"/>
      <c r="W35" s="235"/>
      <c r="X35" s="235"/>
      <c r="Y35" s="235"/>
      <c r="Z35" s="235"/>
      <c r="AA35" s="235"/>
      <c r="AB35" s="235"/>
      <c r="AC35" s="235"/>
      <c r="AD35" s="235"/>
    </row>
    <row r="36" spans="1:48" ht="24" thickBot="1" x14ac:dyDescent="0.35">
      <c r="F36" s="235"/>
      <c r="G36" s="386" t="s">
        <v>233</v>
      </c>
      <c r="H36" s="387"/>
      <c r="I36" s="390"/>
      <c r="J36" s="390"/>
      <c r="K36" s="390"/>
      <c r="L36" s="399"/>
      <c r="M36" s="386" t="s">
        <v>234</v>
      </c>
      <c r="N36" s="387"/>
      <c r="O36" s="390"/>
      <c r="P36" s="390"/>
      <c r="Q36" s="390"/>
      <c r="R36" s="399"/>
      <c r="S36" s="383" t="s">
        <v>1</v>
      </c>
      <c r="T36" s="384"/>
      <c r="U36" s="384"/>
      <c r="V36" s="384"/>
      <c r="W36" s="384"/>
      <c r="X36" s="401"/>
      <c r="Y36" s="386" t="s">
        <v>395</v>
      </c>
      <c r="Z36" s="387"/>
      <c r="AA36" s="390"/>
      <c r="AB36" s="390"/>
      <c r="AC36" s="390"/>
      <c r="AD36" s="399"/>
      <c r="AE36" s="362" t="s">
        <v>298</v>
      </c>
      <c r="AF36" s="363"/>
      <c r="AG36" s="394"/>
      <c r="AH36" s="394"/>
      <c r="AI36" s="394"/>
      <c r="AJ36" s="357"/>
      <c r="AK36" s="362" t="s">
        <v>235</v>
      </c>
      <c r="AL36" s="363"/>
      <c r="AM36" s="394"/>
      <c r="AN36" s="394"/>
      <c r="AO36" s="394"/>
      <c r="AP36" s="357"/>
      <c r="AQ36" s="362" t="s">
        <v>50</v>
      </c>
      <c r="AR36" s="363"/>
      <c r="AS36" s="394"/>
      <c r="AT36" s="394"/>
      <c r="AU36" s="394"/>
      <c r="AV36" s="357"/>
    </row>
    <row r="37" spans="1:48" ht="46.8" x14ac:dyDescent="0.3">
      <c r="A37" s="349" t="s">
        <v>52</v>
      </c>
      <c r="B37" s="350"/>
      <c r="C37" s="350"/>
      <c r="D37" s="350"/>
      <c r="E37" s="350"/>
      <c r="F37" s="207" t="s">
        <v>4</v>
      </c>
      <c r="G37" s="256" t="s">
        <v>48</v>
      </c>
      <c r="H37" s="240" t="s">
        <v>49</v>
      </c>
      <c r="I37" s="210" t="s">
        <v>9</v>
      </c>
      <c r="J37" s="256" t="s">
        <v>48</v>
      </c>
      <c r="K37" s="240" t="s">
        <v>49</v>
      </c>
      <c r="L37" s="210" t="s">
        <v>9</v>
      </c>
      <c r="M37" s="256" t="s">
        <v>48</v>
      </c>
      <c r="N37" s="240" t="s">
        <v>49</v>
      </c>
      <c r="O37" s="210" t="s">
        <v>9</v>
      </c>
      <c r="P37" s="256" t="s">
        <v>48</v>
      </c>
      <c r="Q37" s="240" t="s">
        <v>49</v>
      </c>
      <c r="R37" s="210" t="s">
        <v>9</v>
      </c>
      <c r="S37" s="256" t="s">
        <v>48</v>
      </c>
      <c r="T37" s="240" t="s">
        <v>49</v>
      </c>
      <c r="U37" s="210" t="s">
        <v>9</v>
      </c>
      <c r="V37" s="256" t="s">
        <v>48</v>
      </c>
      <c r="W37" s="240" t="s">
        <v>49</v>
      </c>
      <c r="X37" s="210" t="s">
        <v>9</v>
      </c>
      <c r="Y37" s="256" t="s">
        <v>48</v>
      </c>
      <c r="Z37" s="240" t="s">
        <v>49</v>
      </c>
      <c r="AA37" s="210" t="s">
        <v>9</v>
      </c>
      <c r="AB37" s="256" t="s">
        <v>48</v>
      </c>
      <c r="AC37" s="240" t="s">
        <v>49</v>
      </c>
      <c r="AD37" s="210" t="s">
        <v>9</v>
      </c>
      <c r="AE37" s="57" t="s">
        <v>48</v>
      </c>
      <c r="AF37" s="56" t="s">
        <v>49</v>
      </c>
      <c r="AG37" s="10" t="s">
        <v>9</v>
      </c>
      <c r="AH37" s="57" t="s">
        <v>48</v>
      </c>
      <c r="AI37" s="56" t="s">
        <v>49</v>
      </c>
      <c r="AJ37" s="10" t="s">
        <v>9</v>
      </c>
      <c r="AK37" s="57" t="s">
        <v>48</v>
      </c>
      <c r="AL37" s="56" t="s">
        <v>49</v>
      </c>
      <c r="AM37" s="10" t="s">
        <v>9</v>
      </c>
      <c r="AN37" s="57" t="s">
        <v>48</v>
      </c>
      <c r="AO37" s="56" t="s">
        <v>49</v>
      </c>
      <c r="AP37" s="10" t="s">
        <v>9</v>
      </c>
      <c r="AQ37" s="57" t="s">
        <v>48</v>
      </c>
      <c r="AR37" s="56" t="s">
        <v>49</v>
      </c>
      <c r="AS37" s="10" t="s">
        <v>9</v>
      </c>
      <c r="AT37" s="57" t="s">
        <v>48</v>
      </c>
      <c r="AU37" s="56" t="s">
        <v>49</v>
      </c>
      <c r="AV37" s="10" t="s">
        <v>9</v>
      </c>
    </row>
    <row r="38" spans="1:48" s="15" customFormat="1" x14ac:dyDescent="0.3">
      <c r="A38" s="16" t="s">
        <v>11</v>
      </c>
      <c r="B38" s="16" t="s">
        <v>12</v>
      </c>
      <c r="C38" s="17" t="s">
        <v>13</v>
      </c>
      <c r="D38" s="16" t="s">
        <v>14</v>
      </c>
      <c r="E38" s="17" t="s">
        <v>56</v>
      </c>
      <c r="F38" s="249"/>
      <c r="G38" s="250"/>
      <c r="H38" s="248"/>
      <c r="I38" s="249"/>
      <c r="J38" s="250"/>
      <c r="K38" s="248"/>
      <c r="L38" s="249"/>
      <c r="M38" s="250"/>
      <c r="N38" s="248"/>
      <c r="O38" s="249"/>
      <c r="P38" s="250"/>
      <c r="Q38" s="248"/>
      <c r="R38" s="249"/>
      <c r="S38" s="214"/>
      <c r="T38" s="248"/>
      <c r="U38" s="249"/>
      <c r="V38" s="250"/>
      <c r="W38" s="248"/>
      <c r="X38" s="249"/>
      <c r="Y38" s="250"/>
      <c r="Z38" s="248"/>
      <c r="AA38" s="249"/>
      <c r="AB38" s="250"/>
      <c r="AC38" s="248"/>
      <c r="AD38" s="249"/>
      <c r="AE38" s="62"/>
      <c r="AF38" s="64"/>
      <c r="AG38" s="39"/>
      <c r="AH38" s="62"/>
      <c r="AI38" s="64"/>
      <c r="AJ38" s="39"/>
      <c r="AK38" s="62"/>
      <c r="AL38" s="64"/>
      <c r="AM38" s="39"/>
      <c r="AN38" s="62"/>
      <c r="AO38" s="64"/>
      <c r="AP38" s="39"/>
      <c r="AQ38" s="62"/>
      <c r="AR38" s="64"/>
      <c r="AS38" s="39"/>
      <c r="AT38" s="62"/>
      <c r="AU38" s="64"/>
      <c r="AV38" s="39"/>
    </row>
    <row r="39" spans="1:48" x14ac:dyDescent="0.3">
      <c r="A39" s="21" t="s">
        <v>73</v>
      </c>
      <c r="B39" s="21" t="s">
        <v>101</v>
      </c>
      <c r="C39" s="22" t="s">
        <v>86</v>
      </c>
      <c r="D39" s="21" t="s">
        <v>102</v>
      </c>
      <c r="E39" s="22"/>
      <c r="F39" s="220">
        <f>U39</f>
        <v>20</v>
      </c>
      <c r="G39" s="221">
        <v>1.1000000000000001</v>
      </c>
      <c r="H39" s="179"/>
      <c r="I39" s="180">
        <f>IF(H39&lt;60,0,21-_xlfn.RANK.EQ(H39,$H$39:$H$57,0))</f>
        <v>0</v>
      </c>
      <c r="J39" s="221">
        <v>1.2</v>
      </c>
      <c r="K39" s="179"/>
      <c r="L39" s="180">
        <f>IF(K39&lt;60,0,21-_xlfn.RANK.EQ(K39,$K$39:$K$57,0))</f>
        <v>0</v>
      </c>
      <c r="M39" s="221">
        <v>1.2</v>
      </c>
      <c r="N39" s="179"/>
      <c r="O39" s="180">
        <f>IF(N39&lt;60,0,21-_xlfn.RANK.EQ(N39,$N$39:$N$60,0))</f>
        <v>0</v>
      </c>
      <c r="P39" s="221">
        <v>1.3</v>
      </c>
      <c r="Q39" s="179"/>
      <c r="R39" s="180">
        <f>IF(Q39&lt;60,0,21-_xlfn.RANK.EQ(Q39,$Q$39:$Q$60,0))</f>
        <v>0</v>
      </c>
      <c r="S39" s="195">
        <v>1.2</v>
      </c>
      <c r="T39" s="179">
        <v>71.25</v>
      </c>
      <c r="U39" s="180">
        <f>IF(T39&lt;60,0,21-_xlfn.RANK.EQ(T39,$T$39:$T$60,0))</f>
        <v>20</v>
      </c>
      <c r="V39" s="221">
        <v>1.3</v>
      </c>
      <c r="W39" s="179">
        <v>69.375</v>
      </c>
      <c r="X39" s="180">
        <f>IF(W39&lt;60,0,21-_xlfn.RANK.EQ(W39,$W$39:$W$60,0))</f>
        <v>17</v>
      </c>
      <c r="Y39" s="221">
        <v>1.1000000000000001</v>
      </c>
      <c r="Z39" s="179"/>
      <c r="AA39" s="180">
        <f>IF(Z39&lt;60,0,21-_xlfn.RANK.EQ(Z39,$Z$39:$Z$60,0))</f>
        <v>0</v>
      </c>
      <c r="AB39" s="221">
        <v>1.2</v>
      </c>
      <c r="AC39" s="179"/>
      <c r="AD39" s="180">
        <f>IF(AC39&lt;60,0,21-_xlfn.RANK.EQ(AC39,$AC$39:$AC$60,0))</f>
        <v>0</v>
      </c>
      <c r="AE39" s="75">
        <v>1.1000000000000001</v>
      </c>
      <c r="AF39" s="77"/>
      <c r="AG39" s="78">
        <f>IF(AF39&lt;60,0,21-_xlfn.RANK.EQ(AF39,$AF$39:$AF$60,0))</f>
        <v>0</v>
      </c>
      <c r="AH39" s="75">
        <v>1.2</v>
      </c>
      <c r="AI39" s="77"/>
      <c r="AJ39" s="78">
        <f>IF(AI39&lt;60,0,21-_xlfn.RANK.EQ(AI39,$AI$39:$AI$60,0))</f>
        <v>0</v>
      </c>
      <c r="AK39" s="75">
        <v>1.2</v>
      </c>
      <c r="AL39" s="77"/>
      <c r="AM39" s="78">
        <f>IF(AL39&lt;60,0,21-_xlfn.RANK.EQ(AL39,$AL$39:$AL$60,0))</f>
        <v>0</v>
      </c>
      <c r="AN39" s="75">
        <v>1.3</v>
      </c>
      <c r="AO39" s="77"/>
      <c r="AP39" s="78">
        <f>IF(AO39&lt;60,0,21-_xlfn.RANK.EQ(AO39,$AO$39:$AO$60,0))</f>
        <v>0</v>
      </c>
      <c r="AQ39" s="75">
        <v>1.2</v>
      </c>
      <c r="AR39" s="77">
        <v>67.86</v>
      </c>
      <c r="AS39" s="78">
        <f>IF(AR39&lt;60,0,21-_xlfn.RANK.EQ(AR39,$AR$39:$AR$60,0))</f>
        <v>17</v>
      </c>
      <c r="AT39" s="75">
        <v>1.3</v>
      </c>
      <c r="AU39" s="77"/>
      <c r="AV39" s="78">
        <f>IF(AU39&lt;60,0,21-_xlfn.RANK.EQ(AU39,$AU$39:$AU$60,0))</f>
        <v>0</v>
      </c>
    </row>
    <row r="40" spans="1:48" x14ac:dyDescent="0.3">
      <c r="A40" s="21" t="s">
        <v>191</v>
      </c>
      <c r="B40" s="21" t="s">
        <v>69</v>
      </c>
      <c r="C40" s="22" t="s">
        <v>175</v>
      </c>
      <c r="D40" s="21" t="s">
        <v>192</v>
      </c>
      <c r="E40" s="22"/>
      <c r="F40" s="220">
        <f>O40+AV40</f>
        <v>40</v>
      </c>
      <c r="G40" s="221">
        <v>1.1000000000000001</v>
      </c>
      <c r="H40" s="179"/>
      <c r="I40" s="180">
        <f t="shared" ref="I40" si="28">IF(H40&lt;60,0,21-_xlfn.RANK.EQ(H40,$H$39:$H$57,0))</f>
        <v>0</v>
      </c>
      <c r="J40" s="221">
        <v>1.2</v>
      </c>
      <c r="K40" s="179"/>
      <c r="L40" s="180">
        <f t="shared" ref="L40" si="29">IF(K40&lt;60,0,21-_xlfn.RANK.EQ(K40,$K$39:$K$57,0))</f>
        <v>0</v>
      </c>
      <c r="M40" s="221">
        <v>1.2</v>
      </c>
      <c r="N40" s="179">
        <v>70.14</v>
      </c>
      <c r="O40" s="180">
        <f>IF(N40&lt;60,0,21-_xlfn.RANK.EQ(N40,$N$39:$N$60,0))</f>
        <v>20</v>
      </c>
      <c r="P40" s="221">
        <v>1.3</v>
      </c>
      <c r="Q40" s="179"/>
      <c r="R40" s="180">
        <f t="shared" ref="R40:R60" si="30">IF(Q40&lt;60,0,21-_xlfn.RANK.EQ(Q40,$Q$39:$Q$60,0))</f>
        <v>0</v>
      </c>
      <c r="S40" s="195">
        <v>1.2</v>
      </c>
      <c r="T40" s="179"/>
      <c r="U40" s="180">
        <f t="shared" ref="U40:U58" si="31">IF(T40&lt;60,0,21-_xlfn.RANK.EQ(T40,$T$39:$T$60,0))</f>
        <v>0</v>
      </c>
      <c r="V40" s="221">
        <v>1.3</v>
      </c>
      <c r="W40" s="179"/>
      <c r="X40" s="180">
        <f t="shared" ref="X40:X59" si="32">IF(W40&lt;60,0,21-_xlfn.RANK.EQ(W40,$W$39:$W$60,0))</f>
        <v>0</v>
      </c>
      <c r="Y40" s="221">
        <v>1.1000000000000001</v>
      </c>
      <c r="Z40" s="179"/>
      <c r="AA40" s="180">
        <f t="shared" ref="AA40:AA60" si="33">IF(Z40&lt;60,0,21-_xlfn.RANK.EQ(Z40,$Z$39:$Z$60,0))</f>
        <v>0</v>
      </c>
      <c r="AB40" s="221">
        <v>1.2</v>
      </c>
      <c r="AC40" s="179"/>
      <c r="AD40" s="180">
        <f t="shared" ref="AD40:AD60" si="34">IF(AC40&lt;60,0,21-_xlfn.RANK.EQ(AC40,$AC$39:$AC$60,0))</f>
        <v>0</v>
      </c>
      <c r="AE40" s="75">
        <v>1.1000000000000001</v>
      </c>
      <c r="AF40" s="77"/>
      <c r="AG40" s="78">
        <f t="shared" ref="AG40:AG60" si="35">IF(AF40&lt;60,0,21-_xlfn.RANK.EQ(AF40,$AF$39:$AF$60,0))</f>
        <v>0</v>
      </c>
      <c r="AH40" s="75">
        <v>1.2</v>
      </c>
      <c r="AI40" s="77">
        <v>71.25</v>
      </c>
      <c r="AJ40" s="78">
        <f t="shared" ref="AJ40:AJ60" si="36">IF(AI40&lt;60,0,21-_xlfn.RANK.EQ(AI40,$AI$39:$AI$60,0))</f>
        <v>18</v>
      </c>
      <c r="AK40" s="75">
        <v>1.2</v>
      </c>
      <c r="AL40" s="77"/>
      <c r="AM40" s="78">
        <f t="shared" ref="AM40:AM60" si="37">IF(AL40&lt;60,0,21-_xlfn.RANK.EQ(AL40,$AL$39:$AL$60,0))</f>
        <v>0</v>
      </c>
      <c r="AN40" s="75">
        <v>1.3</v>
      </c>
      <c r="AO40" s="77"/>
      <c r="AP40" s="78">
        <f t="shared" ref="AP40:AP60" si="38">IF(AO40&lt;60,0,21-_xlfn.RANK.EQ(AO40,$AO$39:$AO$60,0))</f>
        <v>0</v>
      </c>
      <c r="AQ40" s="75">
        <v>1.2</v>
      </c>
      <c r="AR40" s="77">
        <v>70.540000000000006</v>
      </c>
      <c r="AS40" s="78">
        <f t="shared" ref="AS40:AS60" si="39">IF(AR40&lt;60,0,21-_xlfn.RANK.EQ(AR40,$AR$39:$AR$60,0))</f>
        <v>19</v>
      </c>
      <c r="AT40" s="75">
        <v>1.3</v>
      </c>
      <c r="AU40" s="77">
        <v>69.17</v>
      </c>
      <c r="AV40" s="78">
        <f t="shared" ref="AV40:AV60" si="40">IF(AU40&lt;60,0,21-_xlfn.RANK.EQ(AU40,$AU$39:$AU$60,0))</f>
        <v>20</v>
      </c>
    </row>
    <row r="41" spans="1:48" x14ac:dyDescent="0.3">
      <c r="A41" s="21" t="s">
        <v>120</v>
      </c>
      <c r="B41" s="21" t="s">
        <v>121</v>
      </c>
      <c r="C41" s="22" t="s">
        <v>122</v>
      </c>
      <c r="D41" s="21" t="s">
        <v>123</v>
      </c>
      <c r="E41" s="22"/>
      <c r="F41" s="220">
        <f>AP41+AJ41</f>
        <v>40</v>
      </c>
      <c r="G41" s="221">
        <v>1.1000000000000001</v>
      </c>
      <c r="H41" s="179"/>
      <c r="I41" s="180">
        <f t="shared" ref="I41:I60" si="41">IF(H41&lt;60,0,21-_xlfn.RANK.EQ(H41,$H$39:$H$57,0))</f>
        <v>0</v>
      </c>
      <c r="J41" s="221">
        <v>1.2</v>
      </c>
      <c r="K41" s="179"/>
      <c r="L41" s="180">
        <f t="shared" ref="L41:L60" si="42">IF(K41&lt;60,0,21-_xlfn.RANK.EQ(K41,$K$39:$K$57,0))</f>
        <v>0</v>
      </c>
      <c r="M41" s="221">
        <v>1.2</v>
      </c>
      <c r="N41" s="179"/>
      <c r="O41" s="180">
        <f t="shared" ref="O41:O60" si="43">IF(N41&lt;60,0,21-_xlfn.RANK.EQ(N41,$N$39:$N$60,0))</f>
        <v>0</v>
      </c>
      <c r="P41" s="221">
        <v>1.3</v>
      </c>
      <c r="Q41" s="179"/>
      <c r="R41" s="180">
        <f t="shared" si="30"/>
        <v>0</v>
      </c>
      <c r="S41" s="195">
        <v>1.2</v>
      </c>
      <c r="T41" s="179">
        <v>69.911000000000001</v>
      </c>
      <c r="U41" s="180">
        <f t="shared" si="31"/>
        <v>17</v>
      </c>
      <c r="V41" s="221">
        <v>1.3</v>
      </c>
      <c r="W41" s="179">
        <v>70.103999999999999</v>
      </c>
      <c r="X41" s="180">
        <f t="shared" si="32"/>
        <v>19</v>
      </c>
      <c r="Y41" s="221">
        <v>1.1000000000000001</v>
      </c>
      <c r="Z41" s="179"/>
      <c r="AA41" s="180">
        <f t="shared" si="33"/>
        <v>0</v>
      </c>
      <c r="AB41" s="221">
        <v>1.2</v>
      </c>
      <c r="AC41" s="179"/>
      <c r="AD41" s="180">
        <f t="shared" si="34"/>
        <v>0</v>
      </c>
      <c r="AE41" s="75">
        <v>1.1000000000000001</v>
      </c>
      <c r="AF41" s="77"/>
      <c r="AG41" s="78">
        <f t="shared" si="35"/>
        <v>0</v>
      </c>
      <c r="AH41" s="75">
        <v>1.2</v>
      </c>
      <c r="AI41" s="77">
        <v>72.856999999999999</v>
      </c>
      <c r="AJ41" s="78">
        <f t="shared" si="36"/>
        <v>20</v>
      </c>
      <c r="AK41" s="75">
        <v>1.2</v>
      </c>
      <c r="AL41" s="77"/>
      <c r="AM41" s="78">
        <f t="shared" si="37"/>
        <v>0</v>
      </c>
      <c r="AN41" s="75">
        <v>1.3</v>
      </c>
      <c r="AO41" s="77">
        <v>71.042000000000002</v>
      </c>
      <c r="AP41" s="78">
        <f t="shared" si="38"/>
        <v>20</v>
      </c>
      <c r="AQ41" s="75">
        <v>1.2</v>
      </c>
      <c r="AR41" s="77"/>
      <c r="AS41" s="78">
        <f t="shared" si="39"/>
        <v>0</v>
      </c>
      <c r="AT41" s="75">
        <v>1.3</v>
      </c>
      <c r="AU41" s="77"/>
      <c r="AV41" s="78">
        <f t="shared" si="40"/>
        <v>0</v>
      </c>
    </row>
    <row r="42" spans="1:48" x14ac:dyDescent="0.3">
      <c r="A42" s="21" t="s">
        <v>149</v>
      </c>
      <c r="B42" s="21" t="s">
        <v>150</v>
      </c>
      <c r="C42" s="22" t="s">
        <v>151</v>
      </c>
      <c r="D42" s="21" t="s">
        <v>153</v>
      </c>
      <c r="E42" s="22"/>
      <c r="F42" s="220">
        <f>L42+AV42</f>
        <v>35</v>
      </c>
      <c r="G42" s="221">
        <v>1.1000000000000001</v>
      </c>
      <c r="H42" s="179"/>
      <c r="I42" s="180">
        <f t="shared" si="41"/>
        <v>0</v>
      </c>
      <c r="J42" s="221">
        <v>1.2</v>
      </c>
      <c r="K42" s="179">
        <v>61.25</v>
      </c>
      <c r="L42" s="180">
        <f t="shared" si="42"/>
        <v>19</v>
      </c>
      <c r="M42" s="221">
        <v>1.2</v>
      </c>
      <c r="N42" s="179"/>
      <c r="O42" s="180">
        <f t="shared" si="43"/>
        <v>0</v>
      </c>
      <c r="P42" s="221">
        <v>1.3</v>
      </c>
      <c r="Q42" s="179"/>
      <c r="R42" s="180">
        <f t="shared" si="30"/>
        <v>0</v>
      </c>
      <c r="S42" s="195">
        <v>1.2</v>
      </c>
      <c r="T42" s="179">
        <v>60.893000000000001</v>
      </c>
      <c r="U42" s="180">
        <f t="shared" si="31"/>
        <v>8</v>
      </c>
      <c r="V42" s="221">
        <v>1.3</v>
      </c>
      <c r="W42" s="179">
        <v>66.457999999999998</v>
      </c>
      <c r="X42" s="180">
        <f t="shared" si="32"/>
        <v>11</v>
      </c>
      <c r="Y42" s="221">
        <v>1.1000000000000001</v>
      </c>
      <c r="Z42" s="179"/>
      <c r="AA42" s="180">
        <f t="shared" si="33"/>
        <v>0</v>
      </c>
      <c r="AB42" s="221">
        <v>1.2</v>
      </c>
      <c r="AC42" s="179"/>
      <c r="AD42" s="180">
        <f t="shared" si="34"/>
        <v>0</v>
      </c>
      <c r="AE42" s="75">
        <v>1.1000000000000001</v>
      </c>
      <c r="AF42" s="77"/>
      <c r="AG42" s="78">
        <f t="shared" si="35"/>
        <v>0</v>
      </c>
      <c r="AH42" s="75">
        <v>1.2</v>
      </c>
      <c r="AI42" s="77"/>
      <c r="AJ42" s="78">
        <f t="shared" si="36"/>
        <v>0</v>
      </c>
      <c r="AK42" s="75">
        <v>1.2</v>
      </c>
      <c r="AL42" s="77"/>
      <c r="AM42" s="78">
        <f t="shared" si="37"/>
        <v>0</v>
      </c>
      <c r="AN42" s="75">
        <v>1.3</v>
      </c>
      <c r="AO42" s="77"/>
      <c r="AP42" s="78">
        <f t="shared" si="38"/>
        <v>0</v>
      </c>
      <c r="AQ42" s="75">
        <v>1.2</v>
      </c>
      <c r="AR42" s="77"/>
      <c r="AS42" s="78">
        <f t="shared" si="39"/>
        <v>0</v>
      </c>
      <c r="AT42" s="75">
        <v>1.3</v>
      </c>
      <c r="AU42" s="77">
        <v>63.23</v>
      </c>
      <c r="AV42" s="78">
        <f t="shared" si="40"/>
        <v>16</v>
      </c>
    </row>
    <row r="43" spans="1:48" x14ac:dyDescent="0.3">
      <c r="A43" s="21" t="s">
        <v>167</v>
      </c>
      <c r="B43" s="21" t="s">
        <v>168</v>
      </c>
      <c r="C43" s="22" t="s">
        <v>169</v>
      </c>
      <c r="D43" s="21" t="s">
        <v>311</v>
      </c>
      <c r="E43" s="22"/>
      <c r="F43" s="220">
        <f>U43+AV43</f>
        <v>30</v>
      </c>
      <c r="G43" s="221">
        <v>1.1000000000000001</v>
      </c>
      <c r="H43" s="179"/>
      <c r="I43" s="180">
        <f t="shared" si="41"/>
        <v>0</v>
      </c>
      <c r="J43" s="221">
        <v>1.2</v>
      </c>
      <c r="K43" s="179"/>
      <c r="L43" s="180">
        <f t="shared" si="42"/>
        <v>0</v>
      </c>
      <c r="M43" s="221">
        <v>1.2</v>
      </c>
      <c r="N43" s="179"/>
      <c r="O43" s="180">
        <f t="shared" si="43"/>
        <v>0</v>
      </c>
      <c r="P43" s="221">
        <v>1.3</v>
      </c>
      <c r="Q43" s="179"/>
      <c r="R43" s="180">
        <f t="shared" si="30"/>
        <v>0</v>
      </c>
      <c r="S43" s="195">
        <v>1.2</v>
      </c>
      <c r="T43" s="179">
        <v>68.929000000000002</v>
      </c>
      <c r="U43" s="180">
        <f t="shared" si="31"/>
        <v>15</v>
      </c>
      <c r="V43" s="221">
        <v>1.3</v>
      </c>
      <c r="W43" s="179">
        <v>68.646000000000001</v>
      </c>
      <c r="X43" s="180">
        <f t="shared" si="32"/>
        <v>15</v>
      </c>
      <c r="Y43" s="221">
        <v>1.1000000000000001</v>
      </c>
      <c r="Z43" s="179"/>
      <c r="AA43" s="180">
        <f t="shared" si="33"/>
        <v>0</v>
      </c>
      <c r="AB43" s="221">
        <v>1.2</v>
      </c>
      <c r="AC43" s="179"/>
      <c r="AD43" s="180">
        <f t="shared" si="34"/>
        <v>0</v>
      </c>
      <c r="AE43" s="75">
        <v>1.1000000000000001</v>
      </c>
      <c r="AF43" s="77"/>
      <c r="AG43" s="78">
        <f t="shared" si="35"/>
        <v>0</v>
      </c>
      <c r="AH43" s="75">
        <v>1.2</v>
      </c>
      <c r="AI43" s="77"/>
      <c r="AJ43" s="78">
        <f t="shared" si="36"/>
        <v>0</v>
      </c>
      <c r="AK43" s="75">
        <v>1.2</v>
      </c>
      <c r="AL43" s="77"/>
      <c r="AM43" s="78">
        <f t="shared" si="37"/>
        <v>0</v>
      </c>
      <c r="AN43" s="75">
        <v>1.3</v>
      </c>
      <c r="AO43" s="77"/>
      <c r="AP43" s="78">
        <f t="shared" si="38"/>
        <v>0</v>
      </c>
      <c r="AQ43" s="75">
        <v>1.2</v>
      </c>
      <c r="AR43" s="77">
        <v>61.79</v>
      </c>
      <c r="AS43" s="78">
        <f t="shared" si="39"/>
        <v>15</v>
      </c>
      <c r="AT43" s="75">
        <v>1.3</v>
      </c>
      <c r="AU43" s="77">
        <v>62.71</v>
      </c>
      <c r="AV43" s="78">
        <f t="shared" si="40"/>
        <v>15</v>
      </c>
    </row>
    <row r="44" spans="1:48" x14ac:dyDescent="0.3">
      <c r="A44" s="21" t="s">
        <v>98</v>
      </c>
      <c r="B44" s="21" t="s">
        <v>174</v>
      </c>
      <c r="C44" s="22" t="s">
        <v>175</v>
      </c>
      <c r="D44" s="21" t="s">
        <v>176</v>
      </c>
      <c r="E44" s="22"/>
      <c r="F44" s="220">
        <f>AG44+AV44</f>
        <v>38</v>
      </c>
      <c r="G44" s="221">
        <v>1.1000000000000001</v>
      </c>
      <c r="H44" s="179"/>
      <c r="I44" s="180">
        <f t="shared" si="41"/>
        <v>0</v>
      </c>
      <c r="J44" s="221">
        <v>1.2</v>
      </c>
      <c r="K44" s="179">
        <v>59.643000000000001</v>
      </c>
      <c r="L44" s="180" t="s">
        <v>411</v>
      </c>
      <c r="M44" s="221">
        <v>1.2</v>
      </c>
      <c r="N44" s="179"/>
      <c r="O44" s="180">
        <f t="shared" si="43"/>
        <v>0</v>
      </c>
      <c r="P44" s="221">
        <v>1.3</v>
      </c>
      <c r="Q44" s="179"/>
      <c r="R44" s="180">
        <f t="shared" si="30"/>
        <v>0</v>
      </c>
      <c r="S44" s="195">
        <v>1.2</v>
      </c>
      <c r="T44" s="179">
        <v>66.518000000000001</v>
      </c>
      <c r="U44" s="180">
        <f t="shared" si="31"/>
        <v>12</v>
      </c>
      <c r="V44" s="221">
        <v>1.3</v>
      </c>
      <c r="W44" s="179">
        <v>67.082999999999998</v>
      </c>
      <c r="X44" s="180">
        <f t="shared" si="32"/>
        <v>13</v>
      </c>
      <c r="Y44" s="221">
        <v>1.1000000000000001</v>
      </c>
      <c r="Z44" s="179"/>
      <c r="AA44" s="180">
        <f t="shared" si="33"/>
        <v>0</v>
      </c>
      <c r="AB44" s="221">
        <v>1.2</v>
      </c>
      <c r="AC44" s="179"/>
      <c r="AD44" s="180">
        <f t="shared" si="34"/>
        <v>0</v>
      </c>
      <c r="AE44" s="75">
        <v>1.1000000000000001</v>
      </c>
      <c r="AF44" s="77">
        <v>74.2</v>
      </c>
      <c r="AG44" s="78">
        <f t="shared" si="35"/>
        <v>20</v>
      </c>
      <c r="AH44" s="75">
        <v>1.2</v>
      </c>
      <c r="AI44" s="77">
        <v>65.536000000000001</v>
      </c>
      <c r="AJ44" s="78">
        <f t="shared" si="36"/>
        <v>15</v>
      </c>
      <c r="AK44" s="89">
        <v>1.2</v>
      </c>
      <c r="AL44" s="77"/>
      <c r="AM44" s="78">
        <f t="shared" si="37"/>
        <v>0</v>
      </c>
      <c r="AN44" s="75">
        <v>1.3</v>
      </c>
      <c r="AO44" s="77"/>
      <c r="AP44" s="78">
        <f t="shared" si="38"/>
        <v>0</v>
      </c>
      <c r="AQ44" s="89">
        <v>1.2</v>
      </c>
      <c r="AR44" s="77">
        <v>64.11</v>
      </c>
      <c r="AS44" s="78">
        <f t="shared" si="39"/>
        <v>16</v>
      </c>
      <c r="AT44" s="75">
        <v>1.3</v>
      </c>
      <c r="AU44" s="77">
        <v>65.209999999999994</v>
      </c>
      <c r="AV44" s="78">
        <f t="shared" si="40"/>
        <v>18</v>
      </c>
    </row>
    <row r="45" spans="1:48" x14ac:dyDescent="0.3">
      <c r="A45" s="21" t="s">
        <v>73</v>
      </c>
      <c r="B45" s="21" t="s">
        <v>101</v>
      </c>
      <c r="C45" s="22" t="s">
        <v>86</v>
      </c>
      <c r="D45" s="21" t="s">
        <v>185</v>
      </c>
      <c r="E45" s="22"/>
      <c r="F45" s="220">
        <f>U45</f>
        <v>11</v>
      </c>
      <c r="G45" s="221">
        <v>1.1000000000000001</v>
      </c>
      <c r="H45" s="179"/>
      <c r="I45" s="180">
        <f t="shared" si="41"/>
        <v>0</v>
      </c>
      <c r="J45" s="221">
        <v>1.2</v>
      </c>
      <c r="K45" s="179"/>
      <c r="L45" s="180">
        <f t="shared" si="42"/>
        <v>0</v>
      </c>
      <c r="M45" s="221">
        <v>1.2</v>
      </c>
      <c r="N45" s="179"/>
      <c r="O45" s="180">
        <f t="shared" si="43"/>
        <v>0</v>
      </c>
      <c r="P45" s="221">
        <v>1.3</v>
      </c>
      <c r="Q45" s="179"/>
      <c r="R45" s="180">
        <f t="shared" si="30"/>
        <v>0</v>
      </c>
      <c r="S45" s="195">
        <v>1.2</v>
      </c>
      <c r="T45" s="179">
        <v>65.088999999999999</v>
      </c>
      <c r="U45" s="180">
        <f t="shared" si="31"/>
        <v>11</v>
      </c>
      <c r="V45" s="221">
        <v>1.3</v>
      </c>
      <c r="W45" s="179"/>
      <c r="X45" s="180">
        <f t="shared" si="32"/>
        <v>0</v>
      </c>
      <c r="Y45" s="221">
        <v>1.1000000000000001</v>
      </c>
      <c r="Z45" s="179"/>
      <c r="AA45" s="180">
        <f t="shared" si="33"/>
        <v>0</v>
      </c>
      <c r="AB45" s="221">
        <v>1.2</v>
      </c>
      <c r="AC45" s="179"/>
      <c r="AD45" s="180">
        <f t="shared" si="34"/>
        <v>0</v>
      </c>
      <c r="AE45" s="75">
        <v>1.1000000000000001</v>
      </c>
      <c r="AF45" s="77"/>
      <c r="AG45" s="78">
        <f t="shared" si="35"/>
        <v>0</v>
      </c>
      <c r="AH45" s="75">
        <v>1.2</v>
      </c>
      <c r="AI45" s="77"/>
      <c r="AJ45" s="78">
        <f t="shared" si="36"/>
        <v>0</v>
      </c>
      <c r="AK45" s="75">
        <v>1.2</v>
      </c>
      <c r="AL45" s="77"/>
      <c r="AM45" s="78">
        <f t="shared" si="37"/>
        <v>0</v>
      </c>
      <c r="AN45" s="75">
        <v>1.3</v>
      </c>
      <c r="AO45" s="77"/>
      <c r="AP45" s="78">
        <f t="shared" si="38"/>
        <v>0</v>
      </c>
      <c r="AQ45" s="75">
        <v>1.2</v>
      </c>
      <c r="AR45" s="77"/>
      <c r="AS45" s="78">
        <f t="shared" si="39"/>
        <v>0</v>
      </c>
      <c r="AT45" s="75">
        <v>1.3</v>
      </c>
      <c r="AU45" s="77"/>
      <c r="AV45" s="78">
        <f t="shared" si="40"/>
        <v>0</v>
      </c>
    </row>
    <row r="46" spans="1:48" x14ac:dyDescent="0.3">
      <c r="A46" s="21" t="s">
        <v>80</v>
      </c>
      <c r="B46" s="21" t="s">
        <v>186</v>
      </c>
      <c r="C46" s="21" t="s">
        <v>187</v>
      </c>
      <c r="D46" s="21" t="s">
        <v>188</v>
      </c>
      <c r="E46" s="22"/>
      <c r="F46" s="220">
        <f>I46+R46</f>
        <v>39</v>
      </c>
      <c r="G46" s="221">
        <v>1.1000000000000001</v>
      </c>
      <c r="H46" s="179">
        <v>65.8</v>
      </c>
      <c r="I46" s="180">
        <f t="shared" si="41"/>
        <v>19</v>
      </c>
      <c r="J46" s="221">
        <v>1.2</v>
      </c>
      <c r="K46" s="179"/>
      <c r="L46" s="180">
        <f t="shared" si="42"/>
        <v>0</v>
      </c>
      <c r="M46" s="221">
        <v>1.2</v>
      </c>
      <c r="N46" s="179"/>
      <c r="O46" s="180">
        <f t="shared" si="43"/>
        <v>0</v>
      </c>
      <c r="P46" s="221">
        <v>1.3</v>
      </c>
      <c r="Q46" s="179">
        <v>70.625</v>
      </c>
      <c r="R46" s="180">
        <f t="shared" si="30"/>
        <v>20</v>
      </c>
      <c r="S46" s="195">
        <v>1.2</v>
      </c>
      <c r="T46" s="179"/>
      <c r="U46" s="180">
        <f t="shared" si="31"/>
        <v>0</v>
      </c>
      <c r="V46" s="221">
        <v>1.3</v>
      </c>
      <c r="W46" s="179"/>
      <c r="X46" s="180">
        <f t="shared" si="32"/>
        <v>0</v>
      </c>
      <c r="Y46" s="221">
        <v>1.1000000000000001</v>
      </c>
      <c r="Z46" s="179"/>
      <c r="AA46" s="180">
        <f t="shared" si="33"/>
        <v>0</v>
      </c>
      <c r="AB46" s="221">
        <v>1.2</v>
      </c>
      <c r="AC46" s="179"/>
      <c r="AD46" s="180">
        <f t="shared" si="34"/>
        <v>0</v>
      </c>
      <c r="AE46" s="75">
        <v>1.1000000000000001</v>
      </c>
      <c r="AF46" s="77"/>
      <c r="AG46" s="78">
        <f t="shared" si="35"/>
        <v>0</v>
      </c>
      <c r="AH46" s="75">
        <v>1.2</v>
      </c>
      <c r="AI46" s="77"/>
      <c r="AJ46" s="78">
        <f t="shared" si="36"/>
        <v>0</v>
      </c>
      <c r="AK46" s="75">
        <v>1.2</v>
      </c>
      <c r="AL46" s="77">
        <v>67.143000000000001</v>
      </c>
      <c r="AM46" s="78">
        <f t="shared" si="37"/>
        <v>18</v>
      </c>
      <c r="AN46" s="75">
        <v>1.3</v>
      </c>
      <c r="AO46" s="77"/>
      <c r="AP46" s="78">
        <f t="shared" si="38"/>
        <v>0</v>
      </c>
      <c r="AQ46" s="75">
        <v>1.2</v>
      </c>
      <c r="AR46" s="77">
        <v>69.45</v>
      </c>
      <c r="AS46" s="78">
        <f t="shared" si="39"/>
        <v>18</v>
      </c>
      <c r="AT46" s="75">
        <v>1.3</v>
      </c>
      <c r="AU46" s="77"/>
      <c r="AV46" s="78">
        <f t="shared" si="40"/>
        <v>0</v>
      </c>
    </row>
    <row r="47" spans="1:48" x14ac:dyDescent="0.3">
      <c r="A47" s="21" t="s">
        <v>196</v>
      </c>
      <c r="B47" s="21" t="s">
        <v>197</v>
      </c>
      <c r="C47" s="22" t="s">
        <v>92</v>
      </c>
      <c r="D47" s="21" t="s">
        <v>198</v>
      </c>
      <c r="E47" s="22"/>
      <c r="F47" s="220">
        <f>L47+AP47</f>
        <v>37</v>
      </c>
      <c r="G47" s="221">
        <v>1.1000000000000001</v>
      </c>
      <c r="H47" s="179"/>
      <c r="I47" s="180">
        <f t="shared" si="41"/>
        <v>0</v>
      </c>
      <c r="J47" s="221">
        <v>1.2</v>
      </c>
      <c r="K47" s="179">
        <v>63.929000000000002</v>
      </c>
      <c r="L47" s="180">
        <f t="shared" si="42"/>
        <v>20</v>
      </c>
      <c r="M47" s="221">
        <v>1.2</v>
      </c>
      <c r="N47" s="179"/>
      <c r="O47" s="180">
        <f t="shared" si="43"/>
        <v>0</v>
      </c>
      <c r="P47" s="221">
        <v>1.3</v>
      </c>
      <c r="Q47" s="179"/>
      <c r="R47" s="180">
        <f t="shared" si="30"/>
        <v>0</v>
      </c>
      <c r="S47" s="195">
        <v>1.2</v>
      </c>
      <c r="T47" s="179">
        <v>63.570999999999998</v>
      </c>
      <c r="U47" s="180">
        <f t="shared" si="31"/>
        <v>9</v>
      </c>
      <c r="V47" s="221">
        <v>1.3</v>
      </c>
      <c r="W47" s="179">
        <v>62.396000000000001</v>
      </c>
      <c r="X47" s="180">
        <f t="shared" si="32"/>
        <v>9</v>
      </c>
      <c r="Y47" s="221">
        <v>1.1000000000000001</v>
      </c>
      <c r="Z47" s="179"/>
      <c r="AA47" s="180">
        <f t="shared" si="33"/>
        <v>0</v>
      </c>
      <c r="AB47" s="221">
        <v>1.2</v>
      </c>
      <c r="AC47" s="179"/>
      <c r="AD47" s="180">
        <f t="shared" si="34"/>
        <v>0</v>
      </c>
      <c r="AE47" s="75">
        <v>1.1000000000000001</v>
      </c>
      <c r="AF47" s="77"/>
      <c r="AG47" s="78">
        <f t="shared" si="35"/>
        <v>0</v>
      </c>
      <c r="AH47" s="75">
        <v>1.2</v>
      </c>
      <c r="AI47" s="77">
        <v>67.679000000000002</v>
      </c>
      <c r="AJ47" s="78">
        <f t="shared" si="36"/>
        <v>16</v>
      </c>
      <c r="AK47" s="75">
        <v>1.2</v>
      </c>
      <c r="AL47" s="77">
        <v>61.963999999999999</v>
      </c>
      <c r="AM47" s="78">
        <f t="shared" si="37"/>
        <v>16</v>
      </c>
      <c r="AN47" s="75">
        <v>1.3</v>
      </c>
      <c r="AO47" s="77">
        <v>62.917000000000002</v>
      </c>
      <c r="AP47" s="78">
        <f t="shared" si="38"/>
        <v>17</v>
      </c>
      <c r="AQ47" s="75">
        <v>1.2</v>
      </c>
      <c r="AR47" s="77"/>
      <c r="AS47" s="78">
        <f t="shared" si="39"/>
        <v>0</v>
      </c>
      <c r="AT47" s="75">
        <v>1.3</v>
      </c>
      <c r="AU47" s="77"/>
      <c r="AV47" s="78">
        <f t="shared" si="40"/>
        <v>0</v>
      </c>
    </row>
    <row r="48" spans="1:48" x14ac:dyDescent="0.3">
      <c r="A48" s="21" t="s">
        <v>245</v>
      </c>
      <c r="B48" s="21" t="s">
        <v>246</v>
      </c>
      <c r="C48" s="22" t="s">
        <v>206</v>
      </c>
      <c r="D48" s="21" t="s">
        <v>247</v>
      </c>
      <c r="E48" s="22"/>
      <c r="F48" s="220">
        <f>R48</f>
        <v>19</v>
      </c>
      <c r="G48" s="221">
        <v>1.1000000000000001</v>
      </c>
      <c r="H48" s="179"/>
      <c r="I48" s="180">
        <f t="shared" si="41"/>
        <v>0</v>
      </c>
      <c r="J48" s="221">
        <v>1.2</v>
      </c>
      <c r="K48" s="179"/>
      <c r="L48" s="180">
        <f t="shared" si="42"/>
        <v>0</v>
      </c>
      <c r="M48" s="221">
        <v>1.2</v>
      </c>
      <c r="N48" s="179"/>
      <c r="O48" s="180">
        <f t="shared" si="43"/>
        <v>0</v>
      </c>
      <c r="P48" s="221">
        <v>1.3</v>
      </c>
      <c r="Q48" s="179">
        <v>68.228999999999999</v>
      </c>
      <c r="R48" s="180">
        <f t="shared" si="30"/>
        <v>19</v>
      </c>
      <c r="S48" s="195">
        <v>1.2</v>
      </c>
      <c r="T48" s="179"/>
      <c r="U48" s="180">
        <f t="shared" si="31"/>
        <v>0</v>
      </c>
      <c r="V48" s="221">
        <v>1.3</v>
      </c>
      <c r="W48" s="179"/>
      <c r="X48" s="180">
        <f t="shared" si="32"/>
        <v>0</v>
      </c>
      <c r="Y48" s="221">
        <v>1.1000000000000001</v>
      </c>
      <c r="Z48" s="179"/>
      <c r="AA48" s="180">
        <f t="shared" si="33"/>
        <v>0</v>
      </c>
      <c r="AB48" s="221">
        <v>1.2</v>
      </c>
      <c r="AC48" s="179"/>
      <c r="AD48" s="180">
        <f t="shared" si="34"/>
        <v>0</v>
      </c>
      <c r="AE48" s="75">
        <v>1.1000000000000001</v>
      </c>
      <c r="AF48" s="77"/>
      <c r="AG48" s="78">
        <f t="shared" si="35"/>
        <v>0</v>
      </c>
      <c r="AH48" s="75">
        <v>1.2</v>
      </c>
      <c r="AI48" s="77"/>
      <c r="AJ48" s="78">
        <f t="shared" si="36"/>
        <v>0</v>
      </c>
      <c r="AK48" s="75">
        <v>1.2</v>
      </c>
      <c r="AL48" s="77"/>
      <c r="AM48" s="78">
        <f t="shared" si="37"/>
        <v>0</v>
      </c>
      <c r="AN48" s="75">
        <v>1.3</v>
      </c>
      <c r="AO48" s="77"/>
      <c r="AP48" s="78">
        <f t="shared" si="38"/>
        <v>0</v>
      </c>
      <c r="AQ48" s="75">
        <v>1.2</v>
      </c>
      <c r="AR48" s="77"/>
      <c r="AS48" s="78">
        <f t="shared" si="39"/>
        <v>0</v>
      </c>
      <c r="AT48" s="75">
        <v>1.3</v>
      </c>
      <c r="AU48" s="77"/>
      <c r="AV48" s="78">
        <f t="shared" si="40"/>
        <v>0</v>
      </c>
    </row>
    <row r="49" spans="1:48" x14ac:dyDescent="0.3">
      <c r="A49" s="21" t="s">
        <v>245</v>
      </c>
      <c r="B49" s="21" t="s">
        <v>246</v>
      </c>
      <c r="C49" s="22" t="s">
        <v>206</v>
      </c>
      <c r="D49" s="21" t="s">
        <v>273</v>
      </c>
      <c r="E49" s="22"/>
      <c r="F49" s="220">
        <f>I49+AM49</f>
        <v>40</v>
      </c>
      <c r="G49" s="221">
        <v>1.1000000000000001</v>
      </c>
      <c r="H49" s="179">
        <v>68.599999999999994</v>
      </c>
      <c r="I49" s="180">
        <f t="shared" si="41"/>
        <v>20</v>
      </c>
      <c r="J49" s="221">
        <v>1.2</v>
      </c>
      <c r="K49" s="179"/>
      <c r="L49" s="180">
        <f t="shared" si="42"/>
        <v>0</v>
      </c>
      <c r="M49" s="221">
        <v>1.2</v>
      </c>
      <c r="N49" s="179">
        <v>66.25</v>
      </c>
      <c r="O49" s="180">
        <f t="shared" si="43"/>
        <v>17</v>
      </c>
      <c r="P49" s="221">
        <v>1.3</v>
      </c>
      <c r="Q49" s="179"/>
      <c r="R49" s="180">
        <f t="shared" si="30"/>
        <v>0</v>
      </c>
      <c r="S49" s="195">
        <v>1.2</v>
      </c>
      <c r="T49" s="179">
        <v>68.75</v>
      </c>
      <c r="U49" s="180">
        <f t="shared" si="31"/>
        <v>14</v>
      </c>
      <c r="V49" s="221">
        <v>1.3</v>
      </c>
      <c r="W49" s="179">
        <v>68.957999999999998</v>
      </c>
      <c r="X49" s="180">
        <f t="shared" si="32"/>
        <v>16</v>
      </c>
      <c r="Y49" s="221">
        <v>1.1000000000000001</v>
      </c>
      <c r="Z49" s="179"/>
      <c r="AA49" s="180">
        <f t="shared" si="33"/>
        <v>0</v>
      </c>
      <c r="AB49" s="221">
        <v>1.2</v>
      </c>
      <c r="AC49" s="179"/>
      <c r="AD49" s="180">
        <f t="shared" si="34"/>
        <v>0</v>
      </c>
      <c r="AE49" s="75">
        <v>1.1000000000000001</v>
      </c>
      <c r="AF49" s="77"/>
      <c r="AG49" s="78">
        <f t="shared" si="35"/>
        <v>0</v>
      </c>
      <c r="AH49" s="75">
        <v>1.2</v>
      </c>
      <c r="AI49" s="77"/>
      <c r="AJ49" s="78">
        <f t="shared" si="36"/>
        <v>0</v>
      </c>
      <c r="AK49" s="75">
        <v>1.2</v>
      </c>
      <c r="AL49" s="77">
        <v>71.25</v>
      </c>
      <c r="AM49" s="78">
        <f t="shared" si="37"/>
        <v>20</v>
      </c>
      <c r="AN49" s="75">
        <v>1.3</v>
      </c>
      <c r="AO49" s="77"/>
      <c r="AP49" s="78">
        <f t="shared" si="38"/>
        <v>0</v>
      </c>
      <c r="AQ49" s="75">
        <v>1.2</v>
      </c>
      <c r="AR49" s="77"/>
      <c r="AS49" s="78">
        <f t="shared" si="39"/>
        <v>0</v>
      </c>
      <c r="AT49" s="75">
        <v>1.3</v>
      </c>
      <c r="AU49" s="77">
        <v>66.67</v>
      </c>
      <c r="AV49" s="78">
        <f t="shared" si="40"/>
        <v>19</v>
      </c>
    </row>
    <row r="50" spans="1:48" x14ac:dyDescent="0.3">
      <c r="A50" s="21" t="s">
        <v>73</v>
      </c>
      <c r="B50" s="21" t="s">
        <v>246</v>
      </c>
      <c r="C50" s="22" t="s">
        <v>206</v>
      </c>
      <c r="D50" s="21" t="s">
        <v>274</v>
      </c>
      <c r="E50" s="22"/>
      <c r="F50" s="220">
        <v>0</v>
      </c>
      <c r="G50" s="221">
        <v>1.1000000000000001</v>
      </c>
      <c r="H50" s="179"/>
      <c r="I50" s="180">
        <f t="shared" si="41"/>
        <v>0</v>
      </c>
      <c r="J50" s="221">
        <v>1.2</v>
      </c>
      <c r="K50" s="179"/>
      <c r="L50" s="180">
        <f t="shared" si="42"/>
        <v>0</v>
      </c>
      <c r="M50" s="221">
        <v>1.2</v>
      </c>
      <c r="N50" s="179"/>
      <c r="O50" s="180">
        <f t="shared" si="43"/>
        <v>0</v>
      </c>
      <c r="P50" s="221">
        <v>1.3</v>
      </c>
      <c r="Q50" s="179"/>
      <c r="R50" s="180">
        <f t="shared" si="30"/>
        <v>0</v>
      </c>
      <c r="S50" s="195">
        <v>1.2</v>
      </c>
      <c r="T50" s="179"/>
      <c r="U50" s="180">
        <f t="shared" si="31"/>
        <v>0</v>
      </c>
      <c r="V50" s="221">
        <v>1.3</v>
      </c>
      <c r="W50" s="179"/>
      <c r="X50" s="180">
        <f t="shared" si="32"/>
        <v>0</v>
      </c>
      <c r="Y50" s="221">
        <v>1.1000000000000001</v>
      </c>
      <c r="Z50" s="179"/>
      <c r="AA50" s="180">
        <f t="shared" si="33"/>
        <v>0</v>
      </c>
      <c r="AB50" s="221">
        <v>1.2</v>
      </c>
      <c r="AC50" s="179"/>
      <c r="AD50" s="180">
        <f t="shared" si="34"/>
        <v>0</v>
      </c>
      <c r="AE50" s="75">
        <v>1.1000000000000001</v>
      </c>
      <c r="AF50" s="77"/>
      <c r="AG50" s="78">
        <f t="shared" si="35"/>
        <v>0</v>
      </c>
      <c r="AH50" s="75">
        <v>1.2</v>
      </c>
      <c r="AI50" s="77"/>
      <c r="AJ50" s="78">
        <f t="shared" si="36"/>
        <v>0</v>
      </c>
      <c r="AK50" s="75">
        <v>1.2</v>
      </c>
      <c r="AL50" s="77"/>
      <c r="AM50" s="78">
        <f t="shared" si="37"/>
        <v>0</v>
      </c>
      <c r="AN50" s="75">
        <v>1.3</v>
      </c>
      <c r="AO50" s="77"/>
      <c r="AP50" s="78">
        <f t="shared" si="38"/>
        <v>0</v>
      </c>
      <c r="AQ50" s="75">
        <v>1.2</v>
      </c>
      <c r="AR50" s="77"/>
      <c r="AS50" s="78">
        <f t="shared" si="39"/>
        <v>0</v>
      </c>
      <c r="AT50" s="75">
        <v>1.3</v>
      </c>
      <c r="AU50" s="77"/>
      <c r="AV50" s="78">
        <f t="shared" si="40"/>
        <v>0</v>
      </c>
    </row>
    <row r="51" spans="1:48" x14ac:dyDescent="0.3">
      <c r="A51" s="23" t="s">
        <v>73</v>
      </c>
      <c r="B51" s="24" t="s">
        <v>246</v>
      </c>
      <c r="C51" s="25" t="s">
        <v>206</v>
      </c>
      <c r="D51" s="21" t="s">
        <v>303</v>
      </c>
      <c r="E51" s="21"/>
      <c r="F51" s="220">
        <f>O51+AP51</f>
        <v>37</v>
      </c>
      <c r="G51" s="221">
        <v>1.1000000000000001</v>
      </c>
      <c r="H51" s="222"/>
      <c r="I51" s="180">
        <f t="shared" si="41"/>
        <v>0</v>
      </c>
      <c r="J51" s="221">
        <v>1.2</v>
      </c>
      <c r="K51" s="179"/>
      <c r="L51" s="180">
        <f t="shared" si="42"/>
        <v>0</v>
      </c>
      <c r="M51" s="221">
        <v>1.2</v>
      </c>
      <c r="N51" s="222">
        <v>67.143000000000001</v>
      </c>
      <c r="O51" s="180">
        <f t="shared" si="43"/>
        <v>18</v>
      </c>
      <c r="P51" s="221">
        <v>1.3</v>
      </c>
      <c r="Q51" s="222"/>
      <c r="R51" s="180">
        <f t="shared" si="30"/>
        <v>0</v>
      </c>
      <c r="S51" s="195">
        <v>1.2</v>
      </c>
      <c r="T51" s="222">
        <v>67.320999999999998</v>
      </c>
      <c r="U51" s="180">
        <f t="shared" si="31"/>
        <v>13</v>
      </c>
      <c r="V51" s="221">
        <v>1.3</v>
      </c>
      <c r="W51" s="222">
        <v>70.103999999999999</v>
      </c>
      <c r="X51" s="180">
        <v>18</v>
      </c>
      <c r="Y51" s="221">
        <v>1.1000000000000001</v>
      </c>
      <c r="Z51" s="222"/>
      <c r="AA51" s="180">
        <f t="shared" si="33"/>
        <v>0</v>
      </c>
      <c r="AB51" s="221">
        <v>1.2</v>
      </c>
      <c r="AC51" s="222"/>
      <c r="AD51" s="180">
        <f t="shared" si="34"/>
        <v>0</v>
      </c>
      <c r="AE51" s="75">
        <v>1.1000000000000001</v>
      </c>
      <c r="AF51" s="76"/>
      <c r="AG51" s="78">
        <f t="shared" si="35"/>
        <v>0</v>
      </c>
      <c r="AH51" s="75">
        <v>1.2</v>
      </c>
      <c r="AI51" s="76"/>
      <c r="AJ51" s="78">
        <f t="shared" si="36"/>
        <v>0</v>
      </c>
      <c r="AK51" s="75">
        <v>1.2</v>
      </c>
      <c r="AL51" s="76">
        <v>67.679000000000002</v>
      </c>
      <c r="AM51" s="78">
        <f t="shared" si="37"/>
        <v>19</v>
      </c>
      <c r="AN51" s="75">
        <v>1.3</v>
      </c>
      <c r="AO51" s="76">
        <v>70.207999999999998</v>
      </c>
      <c r="AP51" s="78">
        <f t="shared" si="38"/>
        <v>19</v>
      </c>
      <c r="AQ51" s="75">
        <v>1.2</v>
      </c>
      <c r="AR51" s="76"/>
      <c r="AS51" s="78">
        <f t="shared" si="39"/>
        <v>0</v>
      </c>
      <c r="AT51" s="75">
        <v>1.3</v>
      </c>
      <c r="AU51" s="77"/>
      <c r="AV51" s="78">
        <f t="shared" si="40"/>
        <v>0</v>
      </c>
    </row>
    <row r="52" spans="1:48" x14ac:dyDescent="0.3">
      <c r="A52" s="21" t="s">
        <v>340</v>
      </c>
      <c r="B52" s="21" t="s">
        <v>265</v>
      </c>
      <c r="C52" s="22" t="s">
        <v>243</v>
      </c>
      <c r="D52" s="21" t="s">
        <v>341</v>
      </c>
      <c r="E52" s="21"/>
      <c r="F52" s="220">
        <v>0</v>
      </c>
      <c r="G52" s="221">
        <v>1.1000000000000001</v>
      </c>
      <c r="H52" s="222"/>
      <c r="I52" s="180">
        <f t="shared" si="41"/>
        <v>0</v>
      </c>
      <c r="J52" s="221">
        <v>1.2</v>
      </c>
      <c r="K52" s="179"/>
      <c r="L52" s="180">
        <f t="shared" si="42"/>
        <v>0</v>
      </c>
      <c r="M52" s="221">
        <v>1.2</v>
      </c>
      <c r="N52" s="222"/>
      <c r="O52" s="180">
        <f t="shared" si="43"/>
        <v>0</v>
      </c>
      <c r="P52" s="221">
        <v>1.3</v>
      </c>
      <c r="Q52" s="222"/>
      <c r="R52" s="180">
        <f t="shared" si="30"/>
        <v>0</v>
      </c>
      <c r="S52" s="195">
        <v>1.2</v>
      </c>
      <c r="T52" s="222"/>
      <c r="U52" s="180">
        <f t="shared" si="31"/>
        <v>0</v>
      </c>
      <c r="V52" s="221">
        <v>1.3</v>
      </c>
      <c r="W52" s="222"/>
      <c r="X52" s="180">
        <f t="shared" si="32"/>
        <v>0</v>
      </c>
      <c r="Y52" s="221">
        <v>1.1000000000000001</v>
      </c>
      <c r="Z52" s="222"/>
      <c r="AA52" s="180">
        <f t="shared" si="33"/>
        <v>0</v>
      </c>
      <c r="AB52" s="221">
        <v>1.2</v>
      </c>
      <c r="AC52" s="222"/>
      <c r="AD52" s="180">
        <f t="shared" si="34"/>
        <v>0</v>
      </c>
      <c r="AE52" s="75">
        <v>1.1000000000000001</v>
      </c>
      <c r="AF52" s="76"/>
      <c r="AG52" s="78">
        <f t="shared" si="35"/>
        <v>0</v>
      </c>
      <c r="AH52" s="75">
        <v>1.2</v>
      </c>
      <c r="AI52" s="76"/>
      <c r="AJ52" s="78">
        <f t="shared" si="36"/>
        <v>0</v>
      </c>
      <c r="AK52" s="75">
        <v>1.2</v>
      </c>
      <c r="AL52" s="76"/>
      <c r="AM52" s="78">
        <f t="shared" si="37"/>
        <v>0</v>
      </c>
      <c r="AN52" s="75">
        <v>1.3</v>
      </c>
      <c r="AO52" s="76"/>
      <c r="AP52" s="78">
        <f t="shared" si="38"/>
        <v>0</v>
      </c>
      <c r="AQ52" s="75">
        <v>1.2</v>
      </c>
      <c r="AR52" s="76"/>
      <c r="AS52" s="78">
        <f t="shared" si="39"/>
        <v>0</v>
      </c>
      <c r="AT52" s="75">
        <v>1.3</v>
      </c>
      <c r="AU52" s="77"/>
      <c r="AV52" s="78">
        <f t="shared" si="40"/>
        <v>0</v>
      </c>
    </row>
    <row r="53" spans="1:48" x14ac:dyDescent="0.3">
      <c r="A53" s="100" t="s">
        <v>309</v>
      </c>
      <c r="B53" s="24" t="s">
        <v>308</v>
      </c>
      <c r="C53" s="25" t="s">
        <v>206</v>
      </c>
      <c r="D53" s="21" t="s">
        <v>339</v>
      </c>
      <c r="E53" s="21"/>
      <c r="F53" s="220">
        <f>U53</f>
        <v>16</v>
      </c>
      <c r="G53" s="221">
        <v>1.1000000000000001</v>
      </c>
      <c r="H53" s="222"/>
      <c r="I53" s="180">
        <f t="shared" si="41"/>
        <v>0</v>
      </c>
      <c r="J53" s="221">
        <v>1.2</v>
      </c>
      <c r="K53" s="179"/>
      <c r="L53" s="180">
        <f t="shared" si="42"/>
        <v>0</v>
      </c>
      <c r="M53" s="221">
        <v>1.2</v>
      </c>
      <c r="N53" s="222"/>
      <c r="O53" s="180">
        <f t="shared" si="43"/>
        <v>0</v>
      </c>
      <c r="P53" s="221">
        <v>1.3</v>
      </c>
      <c r="Q53" s="222"/>
      <c r="R53" s="180">
        <f t="shared" si="30"/>
        <v>0</v>
      </c>
      <c r="S53" s="195">
        <v>1.2</v>
      </c>
      <c r="T53" s="222">
        <v>69.375</v>
      </c>
      <c r="U53" s="180">
        <f t="shared" si="31"/>
        <v>16</v>
      </c>
      <c r="V53" s="221">
        <v>1.3</v>
      </c>
      <c r="W53" s="222">
        <v>66.875</v>
      </c>
      <c r="X53" s="180">
        <f t="shared" si="32"/>
        <v>12</v>
      </c>
      <c r="Y53" s="221">
        <v>1.1000000000000001</v>
      </c>
      <c r="Z53" s="222"/>
      <c r="AA53" s="180">
        <f t="shared" si="33"/>
        <v>0</v>
      </c>
      <c r="AB53" s="221">
        <v>1.2</v>
      </c>
      <c r="AC53" s="222"/>
      <c r="AD53" s="180">
        <f t="shared" si="34"/>
        <v>0</v>
      </c>
      <c r="AE53" s="75">
        <v>1.1000000000000001</v>
      </c>
      <c r="AF53" s="76"/>
      <c r="AG53" s="78">
        <f t="shared" si="35"/>
        <v>0</v>
      </c>
      <c r="AH53" s="75">
        <v>1.2</v>
      </c>
      <c r="AI53" s="76"/>
      <c r="AJ53" s="78">
        <f t="shared" si="36"/>
        <v>0</v>
      </c>
      <c r="AK53" s="75">
        <v>1.2</v>
      </c>
      <c r="AL53" s="76"/>
      <c r="AM53" s="78">
        <f t="shared" si="37"/>
        <v>0</v>
      </c>
      <c r="AN53" s="75">
        <v>1.3</v>
      </c>
      <c r="AO53" s="76"/>
      <c r="AP53" s="78">
        <f t="shared" si="38"/>
        <v>0</v>
      </c>
      <c r="AQ53" s="75">
        <v>1.2</v>
      </c>
      <c r="AR53" s="76"/>
      <c r="AS53" s="78">
        <f t="shared" si="39"/>
        <v>0</v>
      </c>
      <c r="AT53" s="75">
        <v>1.3</v>
      </c>
      <c r="AU53" s="77"/>
      <c r="AV53" s="78">
        <f t="shared" si="40"/>
        <v>0</v>
      </c>
    </row>
    <row r="54" spans="1:48" x14ac:dyDescent="0.3">
      <c r="A54" s="100" t="s">
        <v>196</v>
      </c>
      <c r="B54" s="24" t="s">
        <v>197</v>
      </c>
      <c r="C54" s="25" t="s">
        <v>92</v>
      </c>
      <c r="D54" s="21" t="s">
        <v>342</v>
      </c>
      <c r="E54" s="21"/>
      <c r="F54" s="220">
        <f>AP54+AJ54</f>
        <v>35</v>
      </c>
      <c r="G54" s="221">
        <v>1.1000000000000001</v>
      </c>
      <c r="H54" s="222"/>
      <c r="I54" s="180">
        <f t="shared" si="41"/>
        <v>0</v>
      </c>
      <c r="J54" s="221">
        <v>1.2</v>
      </c>
      <c r="K54" s="179"/>
      <c r="L54" s="180">
        <f t="shared" si="42"/>
        <v>0</v>
      </c>
      <c r="M54" s="221">
        <v>1.2</v>
      </c>
      <c r="N54" s="222"/>
      <c r="O54" s="180">
        <f t="shared" si="43"/>
        <v>0</v>
      </c>
      <c r="P54" s="221">
        <v>1.3</v>
      </c>
      <c r="Q54" s="222"/>
      <c r="R54" s="180">
        <f t="shared" si="30"/>
        <v>0</v>
      </c>
      <c r="S54" s="195">
        <v>1.2</v>
      </c>
      <c r="T54" s="222">
        <v>64.911000000000001</v>
      </c>
      <c r="U54" s="180">
        <f t="shared" si="31"/>
        <v>10</v>
      </c>
      <c r="V54" s="221">
        <v>1.3</v>
      </c>
      <c r="W54" s="222">
        <v>66.353999999999999</v>
      </c>
      <c r="X54" s="180">
        <f t="shared" si="32"/>
        <v>10</v>
      </c>
      <c r="Y54" s="221">
        <v>1.1000000000000001</v>
      </c>
      <c r="Z54" s="222"/>
      <c r="AA54" s="180">
        <f t="shared" si="33"/>
        <v>0</v>
      </c>
      <c r="AB54" s="221">
        <v>1.2</v>
      </c>
      <c r="AC54" s="222"/>
      <c r="AD54" s="180">
        <f t="shared" si="34"/>
        <v>0</v>
      </c>
      <c r="AE54" s="75">
        <v>1.1000000000000001</v>
      </c>
      <c r="AF54" s="76"/>
      <c r="AG54" s="78">
        <f t="shared" si="35"/>
        <v>0</v>
      </c>
      <c r="AH54" s="75">
        <v>1.2</v>
      </c>
      <c r="AI54" s="76">
        <v>68.75</v>
      </c>
      <c r="AJ54" s="78">
        <f t="shared" si="36"/>
        <v>17</v>
      </c>
      <c r="AK54" s="75">
        <v>1.2</v>
      </c>
      <c r="AL54" s="76">
        <v>63.929000000000002</v>
      </c>
      <c r="AM54" s="78">
        <f t="shared" si="37"/>
        <v>17</v>
      </c>
      <c r="AN54" s="75">
        <v>1.3</v>
      </c>
      <c r="AO54" s="76">
        <v>64.792000000000002</v>
      </c>
      <c r="AP54" s="78">
        <f t="shared" si="38"/>
        <v>18</v>
      </c>
      <c r="AQ54" s="75">
        <v>1.2</v>
      </c>
      <c r="AR54" s="76"/>
      <c r="AS54" s="78">
        <f t="shared" si="39"/>
        <v>0</v>
      </c>
      <c r="AT54" s="75">
        <v>1.3</v>
      </c>
      <c r="AU54" s="77"/>
      <c r="AV54" s="78">
        <f t="shared" si="40"/>
        <v>0</v>
      </c>
    </row>
    <row r="55" spans="1:48" x14ac:dyDescent="0.3">
      <c r="A55" s="100" t="s">
        <v>113</v>
      </c>
      <c r="B55" s="24" t="s">
        <v>215</v>
      </c>
      <c r="C55" s="25" t="s">
        <v>216</v>
      </c>
      <c r="D55" s="21" t="s">
        <v>328</v>
      </c>
      <c r="E55" s="21"/>
      <c r="F55" s="220">
        <v>0</v>
      </c>
      <c r="G55" s="221">
        <v>1.1000000000000001</v>
      </c>
      <c r="H55" s="222"/>
      <c r="I55" s="180">
        <f t="shared" si="41"/>
        <v>0</v>
      </c>
      <c r="J55" s="221">
        <v>1.2</v>
      </c>
      <c r="K55" s="179"/>
      <c r="L55" s="180">
        <f t="shared" si="42"/>
        <v>0</v>
      </c>
      <c r="M55" s="221">
        <v>1.2</v>
      </c>
      <c r="N55" s="222"/>
      <c r="O55" s="180">
        <f t="shared" si="43"/>
        <v>0</v>
      </c>
      <c r="P55" s="221">
        <v>1.3</v>
      </c>
      <c r="Q55" s="222"/>
      <c r="R55" s="180">
        <f t="shared" si="30"/>
        <v>0</v>
      </c>
      <c r="S55" s="195">
        <v>1.2</v>
      </c>
      <c r="T55" s="222">
        <v>58.304000000000002</v>
      </c>
      <c r="U55" s="180" t="s">
        <v>411</v>
      </c>
      <c r="V55" s="221">
        <v>1.3</v>
      </c>
      <c r="W55" s="222">
        <v>56.978999999999999</v>
      </c>
      <c r="X55" s="180" t="s">
        <v>411</v>
      </c>
      <c r="Y55" s="221">
        <v>1.1000000000000001</v>
      </c>
      <c r="Z55" s="222"/>
      <c r="AA55" s="180">
        <f t="shared" si="33"/>
        <v>0</v>
      </c>
      <c r="AB55" s="221">
        <v>1.2</v>
      </c>
      <c r="AC55" s="222"/>
      <c r="AD55" s="180">
        <f t="shared" si="34"/>
        <v>0</v>
      </c>
      <c r="AE55" s="75">
        <v>1.1000000000000001</v>
      </c>
      <c r="AF55" s="76"/>
      <c r="AG55" s="78">
        <f t="shared" si="35"/>
        <v>0</v>
      </c>
      <c r="AH55" s="75">
        <v>1.2</v>
      </c>
      <c r="AI55" s="76"/>
      <c r="AJ55" s="78">
        <f t="shared" si="36"/>
        <v>0</v>
      </c>
      <c r="AK55" s="75">
        <v>1.2</v>
      </c>
      <c r="AL55" s="76"/>
      <c r="AM55" s="78">
        <f t="shared" si="37"/>
        <v>0</v>
      </c>
      <c r="AN55" s="75">
        <v>1.3</v>
      </c>
      <c r="AO55" s="76"/>
      <c r="AP55" s="78">
        <f t="shared" si="38"/>
        <v>0</v>
      </c>
      <c r="AQ55" s="75">
        <v>1.2</v>
      </c>
      <c r="AR55" s="76"/>
      <c r="AS55" s="78">
        <f t="shared" si="39"/>
        <v>0</v>
      </c>
      <c r="AT55" s="75">
        <v>1.3</v>
      </c>
      <c r="AU55" s="77"/>
      <c r="AV55" s="78">
        <f t="shared" si="40"/>
        <v>0</v>
      </c>
    </row>
    <row r="56" spans="1:48" x14ac:dyDescent="0.3">
      <c r="A56" s="21" t="s">
        <v>210</v>
      </c>
      <c r="B56" s="21" t="s">
        <v>290</v>
      </c>
      <c r="C56" s="21" t="s">
        <v>291</v>
      </c>
      <c r="D56" s="21" t="s">
        <v>296</v>
      </c>
      <c r="E56" s="21"/>
      <c r="F56" s="220">
        <f>X56+AS56</f>
        <v>40</v>
      </c>
      <c r="G56" s="221">
        <v>1.1000000000000001</v>
      </c>
      <c r="H56" s="226"/>
      <c r="I56" s="180">
        <f t="shared" si="41"/>
        <v>0</v>
      </c>
      <c r="J56" s="221">
        <v>1.2</v>
      </c>
      <c r="K56" s="228"/>
      <c r="L56" s="180">
        <f t="shared" si="42"/>
        <v>0</v>
      </c>
      <c r="M56" s="221">
        <v>1.2</v>
      </c>
      <c r="N56" s="222"/>
      <c r="O56" s="180">
        <f t="shared" si="43"/>
        <v>0</v>
      </c>
      <c r="P56" s="221">
        <v>1.3</v>
      </c>
      <c r="Q56" s="222"/>
      <c r="R56" s="180">
        <f t="shared" si="30"/>
        <v>0</v>
      </c>
      <c r="S56" s="195">
        <v>1.2</v>
      </c>
      <c r="T56" s="222">
        <v>70.981999999999999</v>
      </c>
      <c r="U56" s="180">
        <f t="shared" si="31"/>
        <v>19</v>
      </c>
      <c r="V56" s="221">
        <v>1.3</v>
      </c>
      <c r="W56" s="222">
        <v>70.313000000000002</v>
      </c>
      <c r="X56" s="180">
        <f t="shared" si="32"/>
        <v>20</v>
      </c>
      <c r="Y56" s="221">
        <v>1.1000000000000001</v>
      </c>
      <c r="Z56" s="222"/>
      <c r="AA56" s="180">
        <f t="shared" si="33"/>
        <v>0</v>
      </c>
      <c r="AB56" s="221">
        <v>1.2</v>
      </c>
      <c r="AC56" s="222"/>
      <c r="AD56" s="180">
        <f t="shared" si="34"/>
        <v>0</v>
      </c>
      <c r="AE56" s="75">
        <v>1.1000000000000001</v>
      </c>
      <c r="AF56" s="76"/>
      <c r="AG56" s="78">
        <f t="shared" si="35"/>
        <v>0</v>
      </c>
      <c r="AH56" s="75">
        <v>1.2</v>
      </c>
      <c r="AI56" s="76">
        <v>72.320999999999998</v>
      </c>
      <c r="AJ56" s="78">
        <f t="shared" si="36"/>
        <v>19</v>
      </c>
      <c r="AK56" s="75">
        <v>1.2</v>
      </c>
      <c r="AL56" s="76"/>
      <c r="AM56" s="78">
        <f t="shared" si="37"/>
        <v>0</v>
      </c>
      <c r="AN56" s="75">
        <v>1.3</v>
      </c>
      <c r="AO56" s="76"/>
      <c r="AP56" s="78">
        <f t="shared" si="38"/>
        <v>0</v>
      </c>
      <c r="AQ56" s="75">
        <v>1.2</v>
      </c>
      <c r="AR56" s="76">
        <v>70.709999999999994</v>
      </c>
      <c r="AS56" s="78">
        <f t="shared" si="39"/>
        <v>20</v>
      </c>
      <c r="AT56" s="75">
        <v>1.3</v>
      </c>
      <c r="AU56" s="77"/>
      <c r="AV56" s="78">
        <f t="shared" si="40"/>
        <v>0</v>
      </c>
    </row>
    <row r="57" spans="1:48" x14ac:dyDescent="0.3">
      <c r="A57" s="24" t="s">
        <v>144</v>
      </c>
      <c r="B57" s="24" t="s">
        <v>145</v>
      </c>
      <c r="C57" s="25" t="s">
        <v>82</v>
      </c>
      <c r="D57" s="24" t="s">
        <v>146</v>
      </c>
      <c r="E57" s="24"/>
      <c r="F57" s="220">
        <v>0</v>
      </c>
      <c r="G57" s="225">
        <v>1.1000000000000001</v>
      </c>
      <c r="H57" s="226"/>
      <c r="I57" s="265">
        <f t="shared" si="41"/>
        <v>0</v>
      </c>
      <c r="J57" s="225">
        <v>1.2</v>
      </c>
      <c r="K57" s="228">
        <v>52.856999999999999</v>
      </c>
      <c r="L57" s="265" t="s">
        <v>411</v>
      </c>
      <c r="M57" s="225">
        <v>1.2</v>
      </c>
      <c r="N57" s="226"/>
      <c r="O57" s="180">
        <f t="shared" si="43"/>
        <v>0</v>
      </c>
      <c r="P57" s="225">
        <v>1.3</v>
      </c>
      <c r="Q57" s="226"/>
      <c r="R57" s="180">
        <f t="shared" si="30"/>
        <v>0</v>
      </c>
      <c r="S57" s="225">
        <v>1.2</v>
      </c>
      <c r="T57" s="226"/>
      <c r="U57" s="180">
        <f t="shared" si="31"/>
        <v>0</v>
      </c>
      <c r="V57" s="225">
        <v>1.3</v>
      </c>
      <c r="W57" s="226"/>
      <c r="X57" s="180">
        <f t="shared" si="32"/>
        <v>0</v>
      </c>
      <c r="Y57" s="221">
        <v>1.1000000000000001</v>
      </c>
      <c r="Z57" s="228"/>
      <c r="AA57" s="180">
        <f t="shared" si="33"/>
        <v>0</v>
      </c>
      <c r="AB57" s="222">
        <v>1.2</v>
      </c>
      <c r="AC57" s="226"/>
      <c r="AD57" s="180">
        <f t="shared" si="34"/>
        <v>0</v>
      </c>
      <c r="AE57" s="75">
        <v>1.1000000000000001</v>
      </c>
      <c r="AF57" s="81"/>
      <c r="AG57" s="78">
        <f t="shared" si="35"/>
        <v>0</v>
      </c>
      <c r="AH57" s="75">
        <v>1.2</v>
      </c>
      <c r="AI57" s="81"/>
      <c r="AJ57" s="78">
        <f t="shared" si="36"/>
        <v>0</v>
      </c>
      <c r="AK57" s="80">
        <v>1.2</v>
      </c>
      <c r="AL57" s="81"/>
      <c r="AM57" s="78">
        <f t="shared" si="37"/>
        <v>0</v>
      </c>
      <c r="AN57" s="80">
        <v>1.3</v>
      </c>
      <c r="AO57" s="81"/>
      <c r="AP57" s="78">
        <f t="shared" si="38"/>
        <v>0</v>
      </c>
      <c r="AQ57" s="80">
        <v>1.2</v>
      </c>
      <c r="AR57" s="81"/>
      <c r="AS57" s="78">
        <f t="shared" si="39"/>
        <v>0</v>
      </c>
      <c r="AT57" s="80">
        <v>1.3</v>
      </c>
      <c r="AU57" s="83"/>
      <c r="AV57" s="78">
        <f t="shared" si="40"/>
        <v>0</v>
      </c>
    </row>
    <row r="58" spans="1:48" x14ac:dyDescent="0.3">
      <c r="A58" s="21" t="s">
        <v>357</v>
      </c>
      <c r="B58" s="21" t="s">
        <v>358</v>
      </c>
      <c r="C58" s="21" t="s">
        <v>359</v>
      </c>
      <c r="D58" s="21" t="s">
        <v>360</v>
      </c>
      <c r="E58" s="21"/>
      <c r="F58" s="220">
        <f>O58+AV58</f>
        <v>36</v>
      </c>
      <c r="G58" s="225">
        <v>1.1000000000000001</v>
      </c>
      <c r="H58" s="222"/>
      <c r="I58" s="265">
        <f t="shared" si="41"/>
        <v>0</v>
      </c>
      <c r="J58" s="225">
        <v>1.2</v>
      </c>
      <c r="K58" s="179"/>
      <c r="L58" s="265">
        <f t="shared" si="42"/>
        <v>0</v>
      </c>
      <c r="M58" s="221">
        <v>1.2</v>
      </c>
      <c r="N58" s="222">
        <v>68.036000000000001</v>
      </c>
      <c r="O58" s="180">
        <f t="shared" si="43"/>
        <v>19</v>
      </c>
      <c r="P58" s="221">
        <v>1.3</v>
      </c>
      <c r="Q58" s="222">
        <v>62.188000000000002</v>
      </c>
      <c r="R58" s="180">
        <f t="shared" si="30"/>
        <v>18</v>
      </c>
      <c r="S58" s="221">
        <v>1.2</v>
      </c>
      <c r="T58" s="222">
        <v>70.713999999999999</v>
      </c>
      <c r="U58" s="180">
        <f t="shared" si="31"/>
        <v>18</v>
      </c>
      <c r="V58" s="221">
        <v>1.3</v>
      </c>
      <c r="W58" s="222">
        <v>67.603999999999999</v>
      </c>
      <c r="X58" s="180">
        <f t="shared" si="32"/>
        <v>14</v>
      </c>
      <c r="Y58" s="221">
        <v>1.1000000000000001</v>
      </c>
      <c r="Z58" s="179"/>
      <c r="AA58" s="180">
        <f t="shared" si="33"/>
        <v>0</v>
      </c>
      <c r="AB58" s="222">
        <v>1.2</v>
      </c>
      <c r="AC58" s="222"/>
      <c r="AD58" s="180">
        <f t="shared" si="34"/>
        <v>0</v>
      </c>
      <c r="AE58" s="75">
        <v>1.1000000000000001</v>
      </c>
      <c r="AF58" s="76"/>
      <c r="AG58" s="78">
        <f t="shared" si="35"/>
        <v>0</v>
      </c>
      <c r="AH58" s="75">
        <v>1.2</v>
      </c>
      <c r="AI58" s="76"/>
      <c r="AJ58" s="78">
        <f t="shared" si="36"/>
        <v>0</v>
      </c>
      <c r="AK58" s="75">
        <v>1.2</v>
      </c>
      <c r="AL58" s="76"/>
      <c r="AM58" s="78">
        <f t="shared" si="37"/>
        <v>0</v>
      </c>
      <c r="AN58" s="75">
        <v>1.3</v>
      </c>
      <c r="AO58" s="76">
        <v>58.957999999999998</v>
      </c>
      <c r="AP58" s="78" t="s">
        <v>411</v>
      </c>
      <c r="AQ58" s="75">
        <v>1.2</v>
      </c>
      <c r="AR58" s="76"/>
      <c r="AS58" s="78">
        <f t="shared" si="39"/>
        <v>0</v>
      </c>
      <c r="AT58" s="75">
        <v>1.3</v>
      </c>
      <c r="AU58" s="76">
        <v>64.48</v>
      </c>
      <c r="AV58" s="78">
        <f t="shared" si="40"/>
        <v>17</v>
      </c>
    </row>
    <row r="59" spans="1:48" x14ac:dyDescent="0.3">
      <c r="A59" s="21" t="s">
        <v>361</v>
      </c>
      <c r="B59" s="21" t="s">
        <v>362</v>
      </c>
      <c r="C59" s="21" t="s">
        <v>363</v>
      </c>
      <c r="D59" s="21" t="s">
        <v>364</v>
      </c>
      <c r="E59" s="21"/>
      <c r="F59" s="220">
        <f>O59+X59</f>
        <v>25</v>
      </c>
      <c r="G59" s="225">
        <v>1.1000000000000001</v>
      </c>
      <c r="H59" s="222"/>
      <c r="I59" s="265">
        <f t="shared" si="41"/>
        <v>0</v>
      </c>
      <c r="J59" s="225">
        <v>1.2</v>
      </c>
      <c r="K59" s="179"/>
      <c r="L59" s="265">
        <f t="shared" si="42"/>
        <v>0</v>
      </c>
      <c r="M59" s="225">
        <v>1.2</v>
      </c>
      <c r="N59" s="222">
        <v>60.179000000000002</v>
      </c>
      <c r="O59" s="180">
        <f t="shared" si="43"/>
        <v>16</v>
      </c>
      <c r="P59" s="225">
        <v>1.3</v>
      </c>
      <c r="Q59" s="222">
        <v>59.167000000000002</v>
      </c>
      <c r="R59" s="180">
        <f t="shared" si="30"/>
        <v>0</v>
      </c>
      <c r="S59" s="225">
        <v>1.2</v>
      </c>
      <c r="T59" s="222">
        <v>58.570999999999998</v>
      </c>
      <c r="U59" s="180" t="s">
        <v>411</v>
      </c>
      <c r="V59" s="225">
        <v>1.3</v>
      </c>
      <c r="W59" s="222">
        <v>62.396000000000001</v>
      </c>
      <c r="X59" s="180">
        <f t="shared" si="32"/>
        <v>9</v>
      </c>
      <c r="Y59" s="221">
        <v>1.1000000000000001</v>
      </c>
      <c r="Z59" s="179"/>
      <c r="AA59" s="180">
        <f t="shared" si="33"/>
        <v>0</v>
      </c>
      <c r="AB59" s="222">
        <v>1.2</v>
      </c>
      <c r="AC59" s="222"/>
      <c r="AD59" s="180">
        <f t="shared" si="34"/>
        <v>0</v>
      </c>
      <c r="AE59" s="75">
        <v>1.1000000000000001</v>
      </c>
      <c r="AF59" s="76"/>
      <c r="AG59" s="78">
        <f t="shared" si="35"/>
        <v>0</v>
      </c>
      <c r="AH59" s="75">
        <v>1.2</v>
      </c>
      <c r="AI59" s="76"/>
      <c r="AJ59" s="78">
        <f t="shared" si="36"/>
        <v>0</v>
      </c>
      <c r="AK59" s="80">
        <v>1.2</v>
      </c>
      <c r="AL59" s="76"/>
      <c r="AM59" s="78">
        <f t="shared" si="37"/>
        <v>0</v>
      </c>
      <c r="AN59" s="80">
        <v>1.3</v>
      </c>
      <c r="AO59" s="76"/>
      <c r="AP59" s="78">
        <f t="shared" si="38"/>
        <v>0</v>
      </c>
      <c r="AQ59" s="80">
        <v>1.2</v>
      </c>
      <c r="AR59" s="76">
        <v>56.01</v>
      </c>
      <c r="AS59" s="78" t="s">
        <v>411</v>
      </c>
      <c r="AT59" s="80">
        <v>1.3</v>
      </c>
      <c r="AU59" s="76">
        <v>56.88</v>
      </c>
      <c r="AV59" s="78" t="s">
        <v>411</v>
      </c>
    </row>
    <row r="60" spans="1:48" x14ac:dyDescent="0.3">
      <c r="A60" s="21" t="s">
        <v>113</v>
      </c>
      <c r="B60" s="21" t="s">
        <v>215</v>
      </c>
      <c r="C60" s="21" t="s">
        <v>216</v>
      </c>
      <c r="D60" s="21" t="s">
        <v>378</v>
      </c>
      <c r="E60" s="22"/>
      <c r="F60" s="220">
        <v>0</v>
      </c>
      <c r="G60" s="221">
        <v>1.1000000000000001</v>
      </c>
      <c r="H60" s="179"/>
      <c r="I60" s="180">
        <f t="shared" si="41"/>
        <v>0</v>
      </c>
      <c r="J60" s="221">
        <v>1.2</v>
      </c>
      <c r="K60" s="179"/>
      <c r="L60" s="180">
        <f t="shared" si="42"/>
        <v>0</v>
      </c>
      <c r="M60" s="221">
        <v>1.2</v>
      </c>
      <c r="N60" s="222"/>
      <c r="O60" s="180">
        <f t="shared" si="43"/>
        <v>0</v>
      </c>
      <c r="P60" s="221">
        <v>1.3</v>
      </c>
      <c r="Q60" s="222"/>
      <c r="R60" s="180">
        <f t="shared" si="30"/>
        <v>0</v>
      </c>
      <c r="S60" s="221">
        <v>1.2</v>
      </c>
      <c r="T60" s="222">
        <v>57.5</v>
      </c>
      <c r="U60" s="180" t="s">
        <v>411</v>
      </c>
      <c r="V60" s="221">
        <v>1.3</v>
      </c>
      <c r="W60" s="222">
        <v>56.042000000000002</v>
      </c>
      <c r="X60" s="180" t="s">
        <v>411</v>
      </c>
      <c r="Y60" s="221">
        <v>1.1000000000000001</v>
      </c>
      <c r="Z60" s="179"/>
      <c r="AA60" s="180">
        <f t="shared" si="33"/>
        <v>0</v>
      </c>
      <c r="AB60" s="222">
        <v>1.2</v>
      </c>
      <c r="AC60" s="222"/>
      <c r="AD60" s="180">
        <f t="shared" si="34"/>
        <v>0</v>
      </c>
      <c r="AE60" s="75">
        <v>1.1000000000000001</v>
      </c>
      <c r="AF60" s="76"/>
      <c r="AG60" s="78">
        <f t="shared" si="35"/>
        <v>0</v>
      </c>
      <c r="AH60" s="75">
        <v>1.2</v>
      </c>
      <c r="AI60" s="76"/>
      <c r="AJ60" s="78">
        <f t="shared" si="36"/>
        <v>0</v>
      </c>
      <c r="AK60" s="75">
        <v>1.2</v>
      </c>
      <c r="AL60" s="76"/>
      <c r="AM60" s="78">
        <f t="shared" si="37"/>
        <v>0</v>
      </c>
      <c r="AN60" s="75">
        <v>1.3</v>
      </c>
      <c r="AO60" s="76"/>
      <c r="AP60" s="78">
        <f t="shared" si="38"/>
        <v>0</v>
      </c>
      <c r="AQ60" s="75">
        <v>1.2</v>
      </c>
      <c r="AR60" s="76"/>
      <c r="AS60" s="78">
        <f t="shared" si="39"/>
        <v>0</v>
      </c>
      <c r="AT60" s="75">
        <v>1.3</v>
      </c>
      <c r="AU60" s="76"/>
      <c r="AV60" s="78">
        <f t="shared" si="40"/>
        <v>0</v>
      </c>
    </row>
    <row r="61" spans="1:48" x14ac:dyDescent="0.3">
      <c r="A61" s="30"/>
      <c r="B61" s="30"/>
      <c r="C61" s="30"/>
      <c r="D61" s="1"/>
      <c r="E61" s="1"/>
      <c r="F61" s="235"/>
      <c r="G61" s="235"/>
      <c r="H61" s="235"/>
      <c r="I61" s="235"/>
      <c r="J61" s="235"/>
      <c r="K61" s="235"/>
      <c r="L61" s="235"/>
      <c r="M61" s="235"/>
      <c r="N61" s="235"/>
      <c r="O61" s="235"/>
      <c r="P61" s="235"/>
      <c r="Q61" s="235"/>
      <c r="R61" s="235"/>
      <c r="S61" s="205"/>
      <c r="T61" s="235"/>
      <c r="U61" s="235"/>
      <c r="V61" s="235"/>
      <c r="W61" s="235"/>
      <c r="X61" s="235"/>
      <c r="Y61" s="235"/>
      <c r="Z61" s="235"/>
      <c r="AA61" s="235"/>
      <c r="AB61" s="235"/>
      <c r="AC61" s="235"/>
      <c r="AD61" s="235"/>
    </row>
    <row r="62" spans="1:48" ht="16.2" thickBot="1" x14ac:dyDescent="0.35">
      <c r="A62" s="30"/>
      <c r="B62" s="30"/>
      <c r="C62" s="30"/>
      <c r="D62" s="1"/>
      <c r="E62" s="1"/>
      <c r="F62" s="235"/>
      <c r="G62" s="235"/>
      <c r="H62" s="235"/>
      <c r="I62" s="235"/>
      <c r="J62" s="235"/>
      <c r="K62" s="235"/>
      <c r="L62" s="235"/>
      <c r="M62" s="235"/>
      <c r="N62" s="235"/>
      <c r="O62" s="235"/>
      <c r="P62" s="235"/>
      <c r="Q62" s="235"/>
      <c r="R62" s="235"/>
      <c r="S62" s="205"/>
      <c r="T62" s="235"/>
      <c r="U62" s="235"/>
      <c r="V62" s="235"/>
      <c r="W62" s="235"/>
      <c r="X62" s="235"/>
      <c r="Y62" s="235"/>
      <c r="Z62" s="235"/>
      <c r="AA62" s="235"/>
      <c r="AB62" s="235"/>
      <c r="AC62" s="235"/>
      <c r="AD62" s="235"/>
    </row>
    <row r="63" spans="1:48" ht="24" thickBot="1" x14ac:dyDescent="0.35">
      <c r="A63" s="30"/>
      <c r="B63" s="30"/>
      <c r="C63" s="30"/>
      <c r="D63" s="30"/>
      <c r="E63" s="30"/>
      <c r="F63" s="196"/>
      <c r="G63" s="386" t="s">
        <v>233</v>
      </c>
      <c r="H63" s="387"/>
      <c r="I63" s="390"/>
      <c r="J63" s="390"/>
      <c r="K63" s="390"/>
      <c r="L63" s="399"/>
      <c r="M63" s="386" t="s">
        <v>234</v>
      </c>
      <c r="N63" s="387"/>
      <c r="O63" s="390"/>
      <c r="P63" s="390"/>
      <c r="Q63" s="390"/>
      <c r="R63" s="399"/>
      <c r="S63" s="383" t="s">
        <v>1</v>
      </c>
      <c r="T63" s="384"/>
      <c r="U63" s="384"/>
      <c r="V63" s="384"/>
      <c r="W63" s="384"/>
      <c r="X63" s="401"/>
      <c r="Y63" s="386" t="s">
        <v>395</v>
      </c>
      <c r="Z63" s="387"/>
      <c r="AA63" s="390"/>
      <c r="AB63" s="390"/>
      <c r="AC63" s="390"/>
      <c r="AD63" s="399"/>
      <c r="AE63" s="362" t="s">
        <v>298</v>
      </c>
      <c r="AF63" s="363"/>
      <c r="AG63" s="394"/>
      <c r="AH63" s="394"/>
      <c r="AI63" s="394"/>
      <c r="AJ63" s="357"/>
      <c r="AK63" s="362" t="s">
        <v>235</v>
      </c>
      <c r="AL63" s="363"/>
      <c r="AM63" s="394"/>
      <c r="AN63" s="394"/>
      <c r="AO63" s="394"/>
      <c r="AP63" s="357"/>
      <c r="AQ63" s="362" t="s">
        <v>50</v>
      </c>
      <c r="AR63" s="363"/>
      <c r="AS63" s="394"/>
      <c r="AT63" s="394"/>
      <c r="AU63" s="394"/>
      <c r="AV63" s="357"/>
    </row>
    <row r="64" spans="1:48" ht="46.8" x14ac:dyDescent="0.3">
      <c r="A64" s="349" t="s">
        <v>53</v>
      </c>
      <c r="B64" s="350"/>
      <c r="C64" s="350"/>
      <c r="D64" s="350"/>
      <c r="E64" s="350"/>
      <c r="F64" s="207" t="s">
        <v>4</v>
      </c>
      <c r="G64" s="245" t="s">
        <v>48</v>
      </c>
      <c r="H64" s="243" t="s">
        <v>49</v>
      </c>
      <c r="I64" s="210" t="s">
        <v>9</v>
      </c>
      <c r="J64" s="245" t="s">
        <v>48</v>
      </c>
      <c r="K64" s="243" t="s">
        <v>49</v>
      </c>
      <c r="L64" s="210" t="s">
        <v>9</v>
      </c>
      <c r="M64" s="245" t="s">
        <v>48</v>
      </c>
      <c r="N64" s="243" t="s">
        <v>49</v>
      </c>
      <c r="O64" s="210" t="s">
        <v>9</v>
      </c>
      <c r="P64" s="245" t="s">
        <v>48</v>
      </c>
      <c r="Q64" s="243" t="s">
        <v>49</v>
      </c>
      <c r="R64" s="210" t="s">
        <v>9</v>
      </c>
      <c r="S64" s="245" t="s">
        <v>48</v>
      </c>
      <c r="T64" s="270" t="s">
        <v>49</v>
      </c>
      <c r="U64" s="271" t="s">
        <v>9</v>
      </c>
      <c r="V64" s="241" t="s">
        <v>48</v>
      </c>
      <c r="W64" s="270" t="s">
        <v>49</v>
      </c>
      <c r="X64" s="210" t="s">
        <v>9</v>
      </c>
      <c r="Y64" s="245" t="s">
        <v>48</v>
      </c>
      <c r="Z64" s="243" t="s">
        <v>49</v>
      </c>
      <c r="AA64" s="210" t="s">
        <v>9</v>
      </c>
      <c r="AB64" s="245" t="s">
        <v>48</v>
      </c>
      <c r="AC64" s="243" t="s">
        <v>49</v>
      </c>
      <c r="AD64" s="210" t="s">
        <v>9</v>
      </c>
      <c r="AE64" s="11" t="s">
        <v>48</v>
      </c>
      <c r="AF64" s="14" t="s">
        <v>49</v>
      </c>
      <c r="AG64" s="13" t="s">
        <v>9</v>
      </c>
      <c r="AH64" s="11" t="s">
        <v>48</v>
      </c>
      <c r="AI64" s="14" t="s">
        <v>49</v>
      </c>
      <c r="AJ64" s="13" t="s">
        <v>9</v>
      </c>
      <c r="AK64" s="11" t="s">
        <v>48</v>
      </c>
      <c r="AL64" s="14" t="s">
        <v>49</v>
      </c>
      <c r="AM64" s="13" t="s">
        <v>9</v>
      </c>
      <c r="AN64" s="11" t="s">
        <v>48</v>
      </c>
      <c r="AO64" s="14" t="s">
        <v>49</v>
      </c>
      <c r="AP64" s="13" t="s">
        <v>9</v>
      </c>
      <c r="AQ64" s="11" t="s">
        <v>48</v>
      </c>
      <c r="AR64" s="14" t="s">
        <v>49</v>
      </c>
      <c r="AS64" s="13" t="s">
        <v>9</v>
      </c>
      <c r="AT64" s="11" t="s">
        <v>48</v>
      </c>
      <c r="AU64" s="14" t="s">
        <v>49</v>
      </c>
      <c r="AV64" s="13" t="s">
        <v>9</v>
      </c>
    </row>
    <row r="65" spans="1:48" s="15" customFormat="1" x14ac:dyDescent="0.3">
      <c r="A65" s="16" t="s">
        <v>11</v>
      </c>
      <c r="B65" s="16" t="s">
        <v>12</v>
      </c>
      <c r="C65" s="17" t="s">
        <v>13</v>
      </c>
      <c r="D65" s="16" t="s">
        <v>14</v>
      </c>
      <c r="E65" s="17" t="s">
        <v>56</v>
      </c>
      <c r="F65" s="249"/>
      <c r="G65" s="250"/>
      <c r="H65" s="248"/>
      <c r="I65" s="249"/>
      <c r="J65" s="250"/>
      <c r="K65" s="248"/>
      <c r="L65" s="249"/>
      <c r="M65" s="250"/>
      <c r="N65" s="248"/>
      <c r="O65" s="249"/>
      <c r="P65" s="250"/>
      <c r="Q65" s="248"/>
      <c r="R65" s="249"/>
      <c r="S65" s="250"/>
      <c r="T65" s="260"/>
      <c r="U65" s="272"/>
      <c r="V65" s="246"/>
      <c r="W65" s="260"/>
      <c r="X65" s="249"/>
      <c r="Y65" s="250"/>
      <c r="Z65" s="248"/>
      <c r="AA65" s="249"/>
      <c r="AB65" s="250"/>
      <c r="AC65" s="248"/>
      <c r="AD65" s="249"/>
      <c r="AE65" s="62"/>
      <c r="AF65" s="64"/>
      <c r="AG65" s="39"/>
      <c r="AH65" s="62"/>
      <c r="AI65" s="64"/>
      <c r="AJ65" s="39"/>
      <c r="AK65" s="62"/>
      <c r="AL65" s="64"/>
      <c r="AM65" s="39"/>
      <c r="AN65" s="62"/>
      <c r="AO65" s="64"/>
      <c r="AP65" s="39"/>
      <c r="AQ65" s="62"/>
      <c r="AR65" s="64"/>
      <c r="AS65" s="39"/>
      <c r="AT65" s="62"/>
      <c r="AU65" s="64"/>
      <c r="AV65" s="39"/>
    </row>
    <row r="66" spans="1:48" x14ac:dyDescent="0.3">
      <c r="A66" s="21" t="s">
        <v>73</v>
      </c>
      <c r="B66" s="21" t="s">
        <v>101</v>
      </c>
      <c r="C66" s="22" t="s">
        <v>86</v>
      </c>
      <c r="D66" s="21" t="s">
        <v>102</v>
      </c>
      <c r="E66" s="22"/>
      <c r="F66" s="220">
        <f>I66+U66</f>
        <v>37</v>
      </c>
      <c r="G66" s="221">
        <v>2.1</v>
      </c>
      <c r="H66" s="179">
        <v>60.768999999999998</v>
      </c>
      <c r="I66" s="180">
        <f>IF(H66&lt;60,0,21-_xlfn.RANK.EQ(H66,$H$66:$H$80,0))</f>
        <v>17</v>
      </c>
      <c r="J66" s="221">
        <v>2.2000000000000002</v>
      </c>
      <c r="K66" s="179"/>
      <c r="L66" s="180">
        <f>IF(K66&lt;60,0,21-_xlfn.RANK.EQ(K66,$K$66:$K$80,0))</f>
        <v>0</v>
      </c>
      <c r="M66" s="221">
        <v>2.2000000000000002</v>
      </c>
      <c r="N66" s="179"/>
      <c r="O66" s="180">
        <f>IF(N66&lt;60,0,21-_xlfn.RANK.EQ(N66,$N$66:$N$80,0))</f>
        <v>0</v>
      </c>
      <c r="P66" s="221">
        <v>2.2999999999999998</v>
      </c>
      <c r="Q66" s="179"/>
      <c r="R66" s="180">
        <f>IF(Q66&lt;60,0,21-_xlfn.RANK.EQ(Q66,$Q$66:$Q$80,0))</f>
        <v>0</v>
      </c>
      <c r="S66" s="221">
        <v>2.2000000000000002</v>
      </c>
      <c r="T66" s="259">
        <v>71.953000000000003</v>
      </c>
      <c r="U66" s="180">
        <f>IF(T66&lt;60,0,21-_xlfn.RANK.EQ(T66,$T$66:$T$80,0))</f>
        <v>20</v>
      </c>
      <c r="V66" s="223">
        <v>2.2999999999999998</v>
      </c>
      <c r="W66" s="259">
        <v>69.713999999999999</v>
      </c>
      <c r="X66" s="180">
        <f>IF(W66&lt;60,0,21-_xlfn.RANK.EQ(W66,$W$66:$W$80,0))</f>
        <v>18</v>
      </c>
      <c r="Y66" s="221">
        <v>2.1</v>
      </c>
      <c r="Z66" s="179"/>
      <c r="AA66" s="180">
        <f>IF(Z66&lt;60,0,21-_xlfn.RANK.EQ(Z66,$Z$66:$Z$80,0))</f>
        <v>0</v>
      </c>
      <c r="AB66" s="221">
        <v>2.2000000000000002</v>
      </c>
      <c r="AC66" s="179"/>
      <c r="AD66" s="180">
        <f>IF(AC66&lt;60,0,21-_xlfn.RANK.EQ(AC66,$AC$66:$AC$80,0))</f>
        <v>0</v>
      </c>
      <c r="AE66" s="75">
        <v>2.1</v>
      </c>
      <c r="AF66" s="77"/>
      <c r="AG66" s="78">
        <f>IF(AF66&lt;60,0,21-_xlfn.RANK.EQ(AF66,$AF$66:$AF$80,0))</f>
        <v>0</v>
      </c>
      <c r="AH66" s="75">
        <v>2.2000000000000002</v>
      </c>
      <c r="AI66" s="77"/>
      <c r="AJ66" s="78">
        <f>IF(AI66&lt;60,0,21-_xlfn.RANK.EQ(AI66,$AI$66:$AI$80,0))</f>
        <v>0</v>
      </c>
      <c r="AK66" s="75">
        <v>2.2000000000000002</v>
      </c>
      <c r="AL66" s="77"/>
      <c r="AM66" s="78">
        <f>IF(AL66&lt;60,0,21-_xlfn.RANK.EQ(AL66,$AL$66:$AL$80,0))</f>
        <v>0</v>
      </c>
      <c r="AN66" s="75">
        <v>2.2999999999999998</v>
      </c>
      <c r="AO66" s="77"/>
      <c r="AP66" s="78">
        <f>IF(AO66&lt;60,0,21-_xlfn.RANK.EQ(AO66,$AO$66:$AO$80,0))</f>
        <v>0</v>
      </c>
      <c r="AQ66" s="75">
        <v>2.2000000000000002</v>
      </c>
      <c r="AR66" s="77">
        <v>67.42</v>
      </c>
      <c r="AS66" s="78">
        <f>IF(AR66&lt;60,0,21-_xlfn.RANK.EQ(AR66,$AR$66:$AR$80,0))</f>
        <v>19</v>
      </c>
      <c r="AT66" s="75">
        <v>2.2999999999999998</v>
      </c>
      <c r="AU66" s="77"/>
      <c r="AV66" s="78">
        <f>IF(AU66&lt;60,0,21-_xlfn.RANK.EQ(AU66,$AU$66:$AU$80,0))</f>
        <v>0</v>
      </c>
    </row>
    <row r="67" spans="1:48" x14ac:dyDescent="0.3">
      <c r="A67" s="21" t="s">
        <v>120</v>
      </c>
      <c r="B67" s="21" t="s">
        <v>121</v>
      </c>
      <c r="C67" s="22" t="s">
        <v>122</v>
      </c>
      <c r="D67" s="21" t="s">
        <v>123</v>
      </c>
      <c r="E67" s="22"/>
      <c r="F67" s="220">
        <f>U67+AP67</f>
        <v>39</v>
      </c>
      <c r="G67" s="221">
        <v>2.1</v>
      </c>
      <c r="H67" s="179"/>
      <c r="I67" s="180">
        <f t="shared" ref="I67:I80" si="44">IF(H67&lt;60,0,21-_xlfn.RANK.EQ(H67,$H$66:$H$80,0))</f>
        <v>0</v>
      </c>
      <c r="J67" s="221">
        <v>2.2000000000000002</v>
      </c>
      <c r="K67" s="179"/>
      <c r="L67" s="180">
        <f t="shared" ref="L67:L80" si="45">IF(K67&lt;60,0,21-_xlfn.RANK.EQ(K67,$K$66:$K$80,0))</f>
        <v>0</v>
      </c>
      <c r="M67" s="221">
        <v>2.2000000000000002</v>
      </c>
      <c r="N67" s="179"/>
      <c r="O67" s="180">
        <f t="shared" ref="O67:O80" si="46">IF(N67&lt;60,0,21-_xlfn.RANK.EQ(N67,$N$66:$N$80,0))</f>
        <v>0</v>
      </c>
      <c r="P67" s="221">
        <v>2.2999999999999998</v>
      </c>
      <c r="Q67" s="179"/>
      <c r="R67" s="180">
        <f t="shared" ref="R67:R80" si="47">IF(Q67&lt;60,0,21-_xlfn.RANK.EQ(Q67,$Q$66:$Q$80,0))</f>
        <v>0</v>
      </c>
      <c r="S67" s="221">
        <v>2.2000000000000002</v>
      </c>
      <c r="T67" s="259">
        <v>71.016000000000005</v>
      </c>
      <c r="U67" s="180">
        <f t="shared" ref="U67:U80" si="48">IF(T67&lt;60,0,21-_xlfn.RANK.EQ(T67,$T$66:$T$80,0))</f>
        <v>19</v>
      </c>
      <c r="V67" s="223">
        <v>2.2999999999999998</v>
      </c>
      <c r="W67" s="259">
        <v>68.213999999999999</v>
      </c>
      <c r="X67" s="180">
        <f t="shared" ref="X67:X80" si="49">IF(W67&lt;60,0,21-_xlfn.RANK.EQ(W67,$W$66:$W$80,0))</f>
        <v>17</v>
      </c>
      <c r="Y67" s="221">
        <v>2.1</v>
      </c>
      <c r="Z67" s="179"/>
      <c r="AA67" s="180">
        <f t="shared" ref="AA67:AA80" si="50">IF(Z67&lt;60,0,21-_xlfn.RANK.EQ(Z67,$Z$66:$Z$80,0))</f>
        <v>0</v>
      </c>
      <c r="AB67" s="221">
        <v>2.2000000000000002</v>
      </c>
      <c r="AC67" s="179"/>
      <c r="AD67" s="180">
        <f t="shared" ref="AD67:AD80" si="51">IF(AC67&lt;60,0,21-_xlfn.RANK.EQ(AC67,$AC$66:$AC$80,0))</f>
        <v>0</v>
      </c>
      <c r="AE67" s="75">
        <v>2.1</v>
      </c>
      <c r="AF67" s="77"/>
      <c r="AG67" s="78">
        <f t="shared" ref="AG67:AG80" si="52">IF(AF67&lt;60,0,21-_xlfn.RANK.EQ(AF67,$AF$66:$AF$80,0))</f>
        <v>0</v>
      </c>
      <c r="AH67" s="75">
        <v>2.2000000000000002</v>
      </c>
      <c r="AI67" s="77">
        <v>64.688000000000002</v>
      </c>
      <c r="AJ67" s="78">
        <f t="shared" ref="AJ67:AJ80" si="53">IF(AI67&lt;60,0,21-_xlfn.RANK.EQ(AI67,$AI$66:$AI$80,0))</f>
        <v>18</v>
      </c>
      <c r="AK67" s="75">
        <v>2.2000000000000002</v>
      </c>
      <c r="AL67" s="77"/>
      <c r="AM67" s="78">
        <f t="shared" ref="AM67:AM79" si="54">IF(AL67&lt;60,0,21-_xlfn.RANK.EQ(AL67,$AL$66:$AL$80,0))</f>
        <v>0</v>
      </c>
      <c r="AN67" s="75">
        <v>2.2999999999999998</v>
      </c>
      <c r="AO67" s="77">
        <v>66.429000000000002</v>
      </c>
      <c r="AP67" s="78">
        <f t="shared" ref="AP67:AP80" si="55">IF(AO67&lt;60,0,21-_xlfn.RANK.EQ(AO67,$AO$66:$AO$80,0))</f>
        <v>20</v>
      </c>
      <c r="AQ67" s="75">
        <v>2.2000000000000002</v>
      </c>
      <c r="AR67" s="77"/>
      <c r="AS67" s="78">
        <f t="shared" ref="AS67:AS80" si="56">IF(AR67&lt;60,0,21-_xlfn.RANK.EQ(AR67,$AR$66:$AR$80,0))</f>
        <v>0</v>
      </c>
      <c r="AT67" s="75">
        <v>2.2999999999999998</v>
      </c>
      <c r="AU67" s="77"/>
      <c r="AV67" s="78">
        <f t="shared" ref="AV67:AV80" si="57">IF(AU67&lt;60,0,21-_xlfn.RANK.EQ(AU67,$AU$66:$AU$80,0))</f>
        <v>0</v>
      </c>
    </row>
    <row r="68" spans="1:48" x14ac:dyDescent="0.3">
      <c r="A68" s="21" t="s">
        <v>138</v>
      </c>
      <c r="B68" s="21" t="s">
        <v>139</v>
      </c>
      <c r="C68" s="22" t="s">
        <v>96</v>
      </c>
      <c r="D68" s="21" t="s">
        <v>140</v>
      </c>
      <c r="E68" s="22"/>
      <c r="F68" s="220">
        <f>AD68+AG68</f>
        <v>40</v>
      </c>
      <c r="G68" s="221">
        <v>2.1</v>
      </c>
      <c r="H68" s="179"/>
      <c r="I68" s="180">
        <f t="shared" si="44"/>
        <v>0</v>
      </c>
      <c r="J68" s="221">
        <v>2.2000000000000002</v>
      </c>
      <c r="K68" s="179"/>
      <c r="L68" s="180">
        <f t="shared" si="45"/>
        <v>0</v>
      </c>
      <c r="M68" s="221">
        <v>2.2000000000000002</v>
      </c>
      <c r="N68" s="179">
        <v>67.5</v>
      </c>
      <c r="O68" s="180">
        <f t="shared" si="46"/>
        <v>17</v>
      </c>
      <c r="P68" s="221">
        <v>2.2999999999999998</v>
      </c>
      <c r="Q68" s="179"/>
      <c r="R68" s="180">
        <f t="shared" si="47"/>
        <v>0</v>
      </c>
      <c r="S68" s="221">
        <v>2.2000000000000002</v>
      </c>
      <c r="T68" s="259">
        <v>69.375</v>
      </c>
      <c r="U68" s="180">
        <f t="shared" si="48"/>
        <v>15</v>
      </c>
      <c r="V68" s="223">
        <v>2.2999999999999998</v>
      </c>
      <c r="W68" s="259">
        <v>65.570999999999998</v>
      </c>
      <c r="X68" s="180">
        <f t="shared" si="49"/>
        <v>14</v>
      </c>
      <c r="Y68" s="221">
        <v>2.1</v>
      </c>
      <c r="Z68" s="179">
        <v>67.885000000000005</v>
      </c>
      <c r="AA68" s="180">
        <v>20</v>
      </c>
      <c r="AB68" s="221">
        <v>2.2000000000000002</v>
      </c>
      <c r="AC68" s="179">
        <v>63.671999999999997</v>
      </c>
      <c r="AD68" s="180">
        <v>20</v>
      </c>
      <c r="AE68" s="75">
        <v>2.1</v>
      </c>
      <c r="AF68" s="77">
        <v>76.153999999999996</v>
      </c>
      <c r="AG68" s="78">
        <f t="shared" si="52"/>
        <v>20</v>
      </c>
      <c r="AH68" s="75">
        <v>2.2000000000000002</v>
      </c>
      <c r="AI68" s="77">
        <v>67.968999999999994</v>
      </c>
      <c r="AJ68" s="78">
        <f t="shared" si="53"/>
        <v>19</v>
      </c>
      <c r="AK68" s="75">
        <v>2.2000000000000002</v>
      </c>
      <c r="AL68" s="77">
        <v>63.75</v>
      </c>
      <c r="AM68" s="78">
        <v>17</v>
      </c>
      <c r="AN68" s="75">
        <v>2.2999999999999998</v>
      </c>
      <c r="AO68" s="77">
        <v>64.143000000000001</v>
      </c>
      <c r="AP68" s="78">
        <f t="shared" si="55"/>
        <v>18</v>
      </c>
      <c r="AQ68" s="75">
        <v>2.2000000000000002</v>
      </c>
      <c r="AR68" s="77">
        <v>68.599999999999994</v>
      </c>
      <c r="AS68" s="78">
        <f t="shared" si="56"/>
        <v>20</v>
      </c>
      <c r="AT68" s="75">
        <v>2.2999999999999998</v>
      </c>
      <c r="AU68" s="77">
        <v>58.79</v>
      </c>
      <c r="AV68" s="78" t="s">
        <v>411</v>
      </c>
    </row>
    <row r="69" spans="1:48" x14ac:dyDescent="0.3">
      <c r="A69" s="21" t="s">
        <v>167</v>
      </c>
      <c r="B69" s="21" t="s">
        <v>168</v>
      </c>
      <c r="C69" s="22" t="s">
        <v>169</v>
      </c>
      <c r="D69" s="21" t="s">
        <v>311</v>
      </c>
      <c r="E69" s="22"/>
      <c r="F69" s="220">
        <v>0</v>
      </c>
      <c r="G69" s="221">
        <v>2.1</v>
      </c>
      <c r="H69" s="179"/>
      <c r="I69" s="180">
        <f t="shared" si="44"/>
        <v>0</v>
      </c>
      <c r="J69" s="221">
        <v>2.2000000000000002</v>
      </c>
      <c r="K69" s="179"/>
      <c r="L69" s="180">
        <f t="shared" si="45"/>
        <v>0</v>
      </c>
      <c r="M69" s="221">
        <v>2.2000000000000002</v>
      </c>
      <c r="N69" s="179"/>
      <c r="O69" s="180">
        <f t="shared" si="46"/>
        <v>0</v>
      </c>
      <c r="P69" s="221">
        <v>2.2999999999999998</v>
      </c>
      <c r="Q69" s="179"/>
      <c r="R69" s="180">
        <f t="shared" si="47"/>
        <v>0</v>
      </c>
      <c r="S69" s="221">
        <v>2.2000000000000002</v>
      </c>
      <c r="T69" s="259"/>
      <c r="U69" s="180">
        <f t="shared" si="48"/>
        <v>0</v>
      </c>
      <c r="V69" s="223">
        <v>2.2999999999999998</v>
      </c>
      <c r="W69" s="259"/>
      <c r="X69" s="180">
        <f t="shared" si="49"/>
        <v>0</v>
      </c>
      <c r="Y69" s="221">
        <v>2.1</v>
      </c>
      <c r="Z69" s="179"/>
      <c r="AA69" s="180">
        <f t="shared" si="50"/>
        <v>0</v>
      </c>
      <c r="AB69" s="221">
        <v>2.2000000000000002</v>
      </c>
      <c r="AC69" s="179"/>
      <c r="AD69" s="180">
        <f t="shared" si="51"/>
        <v>0</v>
      </c>
      <c r="AE69" s="75">
        <v>2.1</v>
      </c>
      <c r="AF69" s="77"/>
      <c r="AG69" s="78">
        <f t="shared" si="52"/>
        <v>0</v>
      </c>
      <c r="AH69" s="75">
        <v>2.2000000000000002</v>
      </c>
      <c r="AI69" s="77"/>
      <c r="AJ69" s="78">
        <f t="shared" si="53"/>
        <v>0</v>
      </c>
      <c r="AK69" s="75">
        <v>2.2000000000000002</v>
      </c>
      <c r="AL69" s="77"/>
      <c r="AM69" s="78">
        <f t="shared" si="54"/>
        <v>0</v>
      </c>
      <c r="AN69" s="75">
        <v>2.2999999999999998</v>
      </c>
      <c r="AO69" s="77"/>
      <c r="AP69" s="78">
        <f t="shared" si="55"/>
        <v>0</v>
      </c>
      <c r="AQ69" s="75">
        <v>2.2000000000000002</v>
      </c>
      <c r="AR69" s="77"/>
      <c r="AS69" s="78">
        <f t="shared" si="56"/>
        <v>0</v>
      </c>
      <c r="AT69" s="75">
        <v>2.2999999999999998</v>
      </c>
      <c r="AU69" s="77"/>
      <c r="AV69" s="78">
        <f t="shared" si="57"/>
        <v>0</v>
      </c>
    </row>
    <row r="70" spans="1:48" x14ac:dyDescent="0.3">
      <c r="A70" s="21" t="s">
        <v>80</v>
      </c>
      <c r="B70" s="21" t="s">
        <v>186</v>
      </c>
      <c r="C70" s="21" t="s">
        <v>187</v>
      </c>
      <c r="D70" s="21" t="s">
        <v>188</v>
      </c>
      <c r="E70" s="22"/>
      <c r="F70" s="220">
        <f>I70+AV70</f>
        <v>39</v>
      </c>
      <c r="G70" s="221">
        <v>2.1</v>
      </c>
      <c r="H70" s="179">
        <v>64.808000000000007</v>
      </c>
      <c r="I70" s="180">
        <f t="shared" si="44"/>
        <v>19</v>
      </c>
      <c r="J70" s="221">
        <v>2.2000000000000002</v>
      </c>
      <c r="K70" s="179"/>
      <c r="L70" s="180">
        <f t="shared" si="45"/>
        <v>0</v>
      </c>
      <c r="M70" s="221">
        <v>2.2000000000000002</v>
      </c>
      <c r="N70" s="179">
        <v>69.218999999999994</v>
      </c>
      <c r="O70" s="180">
        <f t="shared" si="46"/>
        <v>18</v>
      </c>
      <c r="P70" s="221">
        <v>2.2999999999999998</v>
      </c>
      <c r="Q70" s="179"/>
      <c r="R70" s="180">
        <f t="shared" si="47"/>
        <v>0</v>
      </c>
      <c r="S70" s="221">
        <v>2.2000000000000002</v>
      </c>
      <c r="T70" s="259">
        <v>68.906000000000006</v>
      </c>
      <c r="U70" s="180">
        <f t="shared" si="48"/>
        <v>14</v>
      </c>
      <c r="V70" s="223">
        <v>2.2999999999999998</v>
      </c>
      <c r="W70" s="259">
        <v>63.713999999999999</v>
      </c>
      <c r="X70" s="180">
        <f t="shared" si="49"/>
        <v>12</v>
      </c>
      <c r="Y70" s="221">
        <v>2.1</v>
      </c>
      <c r="Z70" s="179"/>
      <c r="AA70" s="180">
        <f t="shared" si="50"/>
        <v>0</v>
      </c>
      <c r="AB70" s="221">
        <v>2.2000000000000002</v>
      </c>
      <c r="AC70" s="179"/>
      <c r="AD70" s="180">
        <f t="shared" si="51"/>
        <v>0</v>
      </c>
      <c r="AE70" s="75">
        <v>2.1</v>
      </c>
      <c r="AF70" s="77"/>
      <c r="AG70" s="78">
        <f t="shared" si="52"/>
        <v>0</v>
      </c>
      <c r="AH70" s="75">
        <v>2.2000000000000002</v>
      </c>
      <c r="AI70" s="77"/>
      <c r="AJ70" s="78">
        <f t="shared" si="53"/>
        <v>0</v>
      </c>
      <c r="AK70" s="75">
        <v>2.2000000000000002</v>
      </c>
      <c r="AL70" s="77"/>
      <c r="AM70" s="78">
        <f t="shared" si="54"/>
        <v>0</v>
      </c>
      <c r="AN70" s="75">
        <v>2.2999999999999998</v>
      </c>
      <c r="AO70" s="77">
        <v>62</v>
      </c>
      <c r="AP70" s="78">
        <f t="shared" si="55"/>
        <v>17</v>
      </c>
      <c r="AQ70" s="75">
        <v>2.2000000000000002</v>
      </c>
      <c r="AR70" s="77"/>
      <c r="AS70" s="78">
        <f t="shared" si="56"/>
        <v>0</v>
      </c>
      <c r="AT70" s="75">
        <v>2.2999999999999998</v>
      </c>
      <c r="AU70" s="77">
        <v>61</v>
      </c>
      <c r="AV70" s="78">
        <f t="shared" si="57"/>
        <v>20</v>
      </c>
    </row>
    <row r="71" spans="1:48" x14ac:dyDescent="0.3">
      <c r="A71" s="21" t="s">
        <v>191</v>
      </c>
      <c r="B71" s="21" t="s">
        <v>69</v>
      </c>
      <c r="C71" s="22" t="s">
        <v>175</v>
      </c>
      <c r="D71" s="21" t="s">
        <v>192</v>
      </c>
      <c r="E71" s="22"/>
      <c r="F71" s="220">
        <f>O71+X71</f>
        <v>40</v>
      </c>
      <c r="G71" s="221">
        <v>2.1</v>
      </c>
      <c r="H71" s="179"/>
      <c r="I71" s="180">
        <f t="shared" si="44"/>
        <v>0</v>
      </c>
      <c r="J71" s="221">
        <v>2.2000000000000002</v>
      </c>
      <c r="K71" s="179"/>
      <c r="L71" s="180">
        <f t="shared" si="45"/>
        <v>0</v>
      </c>
      <c r="M71" s="221">
        <v>2.2000000000000002</v>
      </c>
      <c r="N71" s="179">
        <v>73.593999999999994</v>
      </c>
      <c r="O71" s="180">
        <f t="shared" si="46"/>
        <v>20</v>
      </c>
      <c r="P71" s="221">
        <v>2.2999999999999998</v>
      </c>
      <c r="Q71" s="179"/>
      <c r="R71" s="180">
        <f t="shared" si="47"/>
        <v>0</v>
      </c>
      <c r="S71" s="221">
        <v>2.2000000000000002</v>
      </c>
      <c r="T71" s="259">
        <v>69.843999999999994</v>
      </c>
      <c r="U71" s="180">
        <f t="shared" si="48"/>
        <v>17</v>
      </c>
      <c r="V71" s="223">
        <v>2.2999999999999998</v>
      </c>
      <c r="W71" s="259">
        <v>71.213999999999999</v>
      </c>
      <c r="X71" s="180">
        <f t="shared" si="49"/>
        <v>20</v>
      </c>
      <c r="Y71" s="221">
        <v>2.1</v>
      </c>
      <c r="Z71" s="179"/>
      <c r="AA71" s="180">
        <f t="shared" si="50"/>
        <v>0</v>
      </c>
      <c r="AB71" s="221">
        <v>2.2000000000000002</v>
      </c>
      <c r="AC71" s="179"/>
      <c r="AD71" s="180">
        <f t="shared" si="51"/>
        <v>0</v>
      </c>
      <c r="AE71" s="75">
        <v>2.1</v>
      </c>
      <c r="AF71" s="77"/>
      <c r="AG71" s="78">
        <f t="shared" si="52"/>
        <v>0</v>
      </c>
      <c r="AH71" s="75">
        <v>2.2000000000000002</v>
      </c>
      <c r="AI71" s="77">
        <v>68.281000000000006</v>
      </c>
      <c r="AJ71" s="78">
        <f t="shared" si="53"/>
        <v>20</v>
      </c>
      <c r="AK71" s="75">
        <v>2.2000000000000002</v>
      </c>
      <c r="AL71" s="77"/>
      <c r="AM71" s="78">
        <f t="shared" si="54"/>
        <v>0</v>
      </c>
      <c r="AN71" s="75">
        <v>2.2999999999999998</v>
      </c>
      <c r="AO71" s="77"/>
      <c r="AP71" s="78">
        <f t="shared" si="55"/>
        <v>0</v>
      </c>
      <c r="AQ71" s="75">
        <v>2.2000000000000002</v>
      </c>
      <c r="AR71" s="77"/>
      <c r="AS71" s="78">
        <f t="shared" si="56"/>
        <v>0</v>
      </c>
      <c r="AT71" s="75">
        <v>2.2999999999999998</v>
      </c>
      <c r="AU71" s="77"/>
      <c r="AV71" s="78">
        <f t="shared" si="57"/>
        <v>0</v>
      </c>
    </row>
    <row r="72" spans="1:48" x14ac:dyDescent="0.3">
      <c r="A72" s="21" t="s">
        <v>191</v>
      </c>
      <c r="B72" s="21" t="s">
        <v>69</v>
      </c>
      <c r="C72" s="22" t="s">
        <v>175</v>
      </c>
      <c r="D72" s="22" t="s">
        <v>70</v>
      </c>
      <c r="E72" s="22"/>
      <c r="F72" s="220">
        <f>X72</f>
        <v>15</v>
      </c>
      <c r="G72" s="221">
        <v>2.1</v>
      </c>
      <c r="H72" s="179"/>
      <c r="I72" s="180">
        <f t="shared" si="44"/>
        <v>0</v>
      </c>
      <c r="J72" s="221">
        <v>2.2000000000000002</v>
      </c>
      <c r="K72" s="179"/>
      <c r="L72" s="180">
        <f t="shared" si="45"/>
        <v>0</v>
      </c>
      <c r="M72" s="221">
        <v>2.2000000000000002</v>
      </c>
      <c r="N72" s="179"/>
      <c r="O72" s="180">
        <f t="shared" si="46"/>
        <v>0</v>
      </c>
      <c r="P72" s="221">
        <v>2.2999999999999998</v>
      </c>
      <c r="Q72" s="179"/>
      <c r="R72" s="180">
        <f t="shared" si="47"/>
        <v>0</v>
      </c>
      <c r="S72" s="221">
        <v>2.2000000000000002</v>
      </c>
      <c r="T72" s="259">
        <v>63.984000000000002</v>
      </c>
      <c r="U72" s="180">
        <f t="shared" si="48"/>
        <v>13</v>
      </c>
      <c r="V72" s="223">
        <v>2.2999999999999998</v>
      </c>
      <c r="W72" s="259">
        <v>66.213999999999999</v>
      </c>
      <c r="X72" s="180">
        <f t="shared" si="49"/>
        <v>15</v>
      </c>
      <c r="Y72" s="221">
        <v>2.1</v>
      </c>
      <c r="Z72" s="179"/>
      <c r="AA72" s="180">
        <f t="shared" si="50"/>
        <v>0</v>
      </c>
      <c r="AB72" s="221">
        <v>2.2000000000000002</v>
      </c>
      <c r="AC72" s="179"/>
      <c r="AD72" s="180">
        <f t="shared" si="51"/>
        <v>0</v>
      </c>
      <c r="AE72" s="75">
        <v>2.1</v>
      </c>
      <c r="AF72" s="77"/>
      <c r="AG72" s="78">
        <f t="shared" si="52"/>
        <v>0</v>
      </c>
      <c r="AH72" s="75">
        <v>2.2000000000000002</v>
      </c>
      <c r="AI72" s="77"/>
      <c r="AJ72" s="78">
        <f t="shared" si="53"/>
        <v>0</v>
      </c>
      <c r="AK72" s="75">
        <v>2.2000000000000002</v>
      </c>
      <c r="AL72" s="77"/>
      <c r="AM72" s="78">
        <f t="shared" si="54"/>
        <v>0</v>
      </c>
      <c r="AN72" s="75">
        <v>2.2999999999999998</v>
      </c>
      <c r="AO72" s="77"/>
      <c r="AP72" s="78">
        <f t="shared" si="55"/>
        <v>0</v>
      </c>
      <c r="AQ72" s="75">
        <v>2.2000000000000002</v>
      </c>
      <c r="AR72" s="77"/>
      <c r="AS72" s="78">
        <f t="shared" si="56"/>
        <v>0</v>
      </c>
      <c r="AT72" s="75">
        <v>2.2999999999999998</v>
      </c>
      <c r="AU72" s="77"/>
      <c r="AV72" s="78">
        <f t="shared" si="57"/>
        <v>0</v>
      </c>
    </row>
    <row r="73" spans="1:48" x14ac:dyDescent="0.3">
      <c r="A73" s="21" t="s">
        <v>245</v>
      </c>
      <c r="B73" s="21" t="s">
        <v>246</v>
      </c>
      <c r="C73" s="22" t="s">
        <v>206</v>
      </c>
      <c r="D73" s="21" t="s">
        <v>247</v>
      </c>
      <c r="E73" s="22"/>
      <c r="F73" s="220">
        <f>AM73+R73</f>
        <v>39</v>
      </c>
      <c r="G73" s="221">
        <v>2.1</v>
      </c>
      <c r="H73" s="179">
        <v>64.423000000000002</v>
      </c>
      <c r="I73" s="180">
        <f t="shared" si="44"/>
        <v>18</v>
      </c>
      <c r="J73" s="221">
        <v>2.2000000000000002</v>
      </c>
      <c r="K73" s="179"/>
      <c r="L73" s="180">
        <f t="shared" si="45"/>
        <v>0</v>
      </c>
      <c r="M73" s="221">
        <v>2.2000000000000002</v>
      </c>
      <c r="N73" s="179"/>
      <c r="O73" s="180">
        <f t="shared" si="46"/>
        <v>0</v>
      </c>
      <c r="P73" s="221">
        <v>2.2999999999999998</v>
      </c>
      <c r="Q73" s="179">
        <v>73.570999999999998</v>
      </c>
      <c r="R73" s="180">
        <f t="shared" si="47"/>
        <v>20</v>
      </c>
      <c r="S73" s="221">
        <v>2.2000000000000002</v>
      </c>
      <c r="T73" s="259">
        <v>69.921999999999997</v>
      </c>
      <c r="U73" s="180">
        <f t="shared" si="48"/>
        <v>18</v>
      </c>
      <c r="V73" s="223">
        <v>2.2999999999999998</v>
      </c>
      <c r="W73" s="259">
        <v>70.643000000000001</v>
      </c>
      <c r="X73" s="180">
        <f t="shared" si="49"/>
        <v>19</v>
      </c>
      <c r="Y73" s="221">
        <v>2.1</v>
      </c>
      <c r="Z73" s="179"/>
      <c r="AA73" s="180">
        <f t="shared" si="50"/>
        <v>0</v>
      </c>
      <c r="AB73" s="221">
        <v>2.2000000000000002</v>
      </c>
      <c r="AC73" s="179"/>
      <c r="AD73" s="180">
        <f t="shared" si="51"/>
        <v>0</v>
      </c>
      <c r="AE73" s="75">
        <v>2.1</v>
      </c>
      <c r="AF73" s="77"/>
      <c r="AG73" s="78">
        <f t="shared" si="52"/>
        <v>0</v>
      </c>
      <c r="AH73" s="75">
        <v>2.2000000000000002</v>
      </c>
      <c r="AI73" s="77"/>
      <c r="AJ73" s="78">
        <f t="shared" si="53"/>
        <v>0</v>
      </c>
      <c r="AK73" s="75">
        <v>2.2000000000000002</v>
      </c>
      <c r="AL73" s="77">
        <v>68.281000000000006</v>
      </c>
      <c r="AM73" s="78">
        <f t="shared" si="54"/>
        <v>19</v>
      </c>
      <c r="AN73" s="75">
        <v>2.2999999999999998</v>
      </c>
      <c r="AO73" s="77"/>
      <c r="AP73" s="78">
        <f t="shared" si="55"/>
        <v>0</v>
      </c>
      <c r="AQ73" s="75">
        <v>2.2000000000000002</v>
      </c>
      <c r="AR73" s="77"/>
      <c r="AS73" s="78">
        <f t="shared" si="56"/>
        <v>0</v>
      </c>
      <c r="AT73" s="75">
        <v>2.2999999999999998</v>
      </c>
      <c r="AU73" s="77"/>
      <c r="AV73" s="78">
        <f t="shared" si="57"/>
        <v>0</v>
      </c>
    </row>
    <row r="74" spans="1:48" x14ac:dyDescent="0.3">
      <c r="A74" s="21" t="s">
        <v>245</v>
      </c>
      <c r="B74" s="21" t="s">
        <v>246</v>
      </c>
      <c r="C74" s="22" t="s">
        <v>206</v>
      </c>
      <c r="D74" s="21" t="s">
        <v>273</v>
      </c>
      <c r="E74" s="22"/>
      <c r="F74" s="220">
        <f>O74</f>
        <v>16</v>
      </c>
      <c r="G74" s="221">
        <v>2.1</v>
      </c>
      <c r="H74" s="179"/>
      <c r="I74" s="180">
        <f t="shared" si="44"/>
        <v>0</v>
      </c>
      <c r="J74" s="221">
        <v>2.2000000000000002</v>
      </c>
      <c r="K74" s="179"/>
      <c r="L74" s="180">
        <f t="shared" si="45"/>
        <v>0</v>
      </c>
      <c r="M74" s="221">
        <v>2.2000000000000002</v>
      </c>
      <c r="N74" s="179">
        <v>67.031000000000006</v>
      </c>
      <c r="O74" s="180">
        <f t="shared" si="46"/>
        <v>16</v>
      </c>
      <c r="P74" s="221">
        <v>2.2999999999999998</v>
      </c>
      <c r="Q74" s="179"/>
      <c r="R74" s="180">
        <f t="shared" si="47"/>
        <v>0</v>
      </c>
      <c r="S74" s="221">
        <v>2.2000000000000002</v>
      </c>
      <c r="T74" s="259"/>
      <c r="U74" s="180">
        <f t="shared" si="48"/>
        <v>0</v>
      </c>
      <c r="V74" s="223">
        <v>2.2999999999999998</v>
      </c>
      <c r="W74" s="259"/>
      <c r="X74" s="180">
        <f t="shared" si="49"/>
        <v>0</v>
      </c>
      <c r="Y74" s="221">
        <v>2.1</v>
      </c>
      <c r="Z74" s="179"/>
      <c r="AA74" s="180">
        <f t="shared" si="50"/>
        <v>0</v>
      </c>
      <c r="AB74" s="221">
        <v>2.2000000000000002</v>
      </c>
      <c r="AC74" s="179"/>
      <c r="AD74" s="180">
        <f t="shared" si="51"/>
        <v>0</v>
      </c>
      <c r="AE74" s="75">
        <v>2.1</v>
      </c>
      <c r="AF74" s="77"/>
      <c r="AG74" s="78">
        <f t="shared" si="52"/>
        <v>0</v>
      </c>
      <c r="AH74" s="75">
        <v>2.2000000000000002</v>
      </c>
      <c r="AI74" s="77"/>
      <c r="AJ74" s="78">
        <f t="shared" si="53"/>
        <v>0</v>
      </c>
      <c r="AK74" s="75">
        <v>2.2000000000000002</v>
      </c>
      <c r="AL74" s="77"/>
      <c r="AM74" s="78">
        <f t="shared" si="54"/>
        <v>0</v>
      </c>
      <c r="AN74" s="75">
        <v>2.2999999999999998</v>
      </c>
      <c r="AO74" s="77"/>
      <c r="AP74" s="78">
        <f t="shared" si="55"/>
        <v>0</v>
      </c>
      <c r="AQ74" s="75">
        <v>2.2000000000000002</v>
      </c>
      <c r="AR74" s="77"/>
      <c r="AS74" s="78">
        <f t="shared" si="56"/>
        <v>0</v>
      </c>
      <c r="AT74" s="75">
        <v>2.2999999999999998</v>
      </c>
      <c r="AU74" s="77"/>
      <c r="AV74" s="78">
        <f t="shared" si="57"/>
        <v>0</v>
      </c>
    </row>
    <row r="75" spans="1:48" x14ac:dyDescent="0.3">
      <c r="A75" s="21" t="s">
        <v>340</v>
      </c>
      <c r="B75" s="21" t="s">
        <v>265</v>
      </c>
      <c r="C75" s="22" t="s">
        <v>243</v>
      </c>
      <c r="D75" s="21" t="s">
        <v>341</v>
      </c>
      <c r="E75" s="22"/>
      <c r="F75" s="220">
        <v>0</v>
      </c>
      <c r="G75" s="221">
        <v>2.1</v>
      </c>
      <c r="H75" s="179"/>
      <c r="I75" s="180">
        <f t="shared" si="44"/>
        <v>0</v>
      </c>
      <c r="J75" s="221">
        <v>2.2000000000000002</v>
      </c>
      <c r="K75" s="179"/>
      <c r="L75" s="180">
        <f t="shared" si="45"/>
        <v>0</v>
      </c>
      <c r="M75" s="221">
        <v>2.2000000000000002</v>
      </c>
      <c r="N75" s="179"/>
      <c r="O75" s="180">
        <f t="shared" si="46"/>
        <v>0</v>
      </c>
      <c r="P75" s="221">
        <v>2.2999999999999998</v>
      </c>
      <c r="Q75" s="179"/>
      <c r="R75" s="180">
        <f t="shared" si="47"/>
        <v>0</v>
      </c>
      <c r="S75" s="221">
        <v>2.2000000000000002</v>
      </c>
      <c r="T75" s="259"/>
      <c r="U75" s="180">
        <f t="shared" si="48"/>
        <v>0</v>
      </c>
      <c r="V75" s="223">
        <v>2.2999999999999998</v>
      </c>
      <c r="W75" s="259"/>
      <c r="X75" s="180">
        <f t="shared" si="49"/>
        <v>0</v>
      </c>
      <c r="Y75" s="221">
        <v>2.1</v>
      </c>
      <c r="Z75" s="179"/>
      <c r="AA75" s="180">
        <f t="shared" si="50"/>
        <v>0</v>
      </c>
      <c r="AB75" s="221">
        <v>2.2000000000000002</v>
      </c>
      <c r="AC75" s="179"/>
      <c r="AD75" s="180">
        <f t="shared" si="51"/>
        <v>0</v>
      </c>
      <c r="AE75" s="75">
        <v>2.1</v>
      </c>
      <c r="AF75" s="77"/>
      <c r="AG75" s="78">
        <f t="shared" si="52"/>
        <v>0</v>
      </c>
      <c r="AH75" s="75">
        <v>2.2000000000000002</v>
      </c>
      <c r="AI75" s="77"/>
      <c r="AJ75" s="78">
        <f t="shared" si="53"/>
        <v>0</v>
      </c>
      <c r="AK75" s="75">
        <v>2.2000000000000002</v>
      </c>
      <c r="AL75" s="77"/>
      <c r="AM75" s="78">
        <f t="shared" si="54"/>
        <v>0</v>
      </c>
      <c r="AN75" s="75">
        <v>2.2999999999999998</v>
      </c>
      <c r="AO75" s="77"/>
      <c r="AP75" s="78">
        <f t="shared" si="55"/>
        <v>0</v>
      </c>
      <c r="AQ75" s="75">
        <v>2.2000000000000002</v>
      </c>
      <c r="AR75" s="77"/>
      <c r="AS75" s="78">
        <f t="shared" si="56"/>
        <v>0</v>
      </c>
      <c r="AT75" s="75">
        <v>2.2999999999999998</v>
      </c>
      <c r="AU75" s="77"/>
      <c r="AV75" s="78">
        <f t="shared" si="57"/>
        <v>0</v>
      </c>
    </row>
    <row r="76" spans="1:48" x14ac:dyDescent="0.3">
      <c r="A76" s="21" t="s">
        <v>73</v>
      </c>
      <c r="B76" s="21" t="s">
        <v>246</v>
      </c>
      <c r="C76" s="22" t="s">
        <v>206</v>
      </c>
      <c r="D76" s="21" t="s">
        <v>274</v>
      </c>
      <c r="E76" s="22"/>
      <c r="F76" s="220">
        <f>O76</f>
        <v>19</v>
      </c>
      <c r="G76" s="221">
        <v>2.1</v>
      </c>
      <c r="H76" s="179"/>
      <c r="I76" s="180">
        <f t="shared" si="44"/>
        <v>0</v>
      </c>
      <c r="J76" s="221">
        <v>2.2000000000000002</v>
      </c>
      <c r="K76" s="179"/>
      <c r="L76" s="180">
        <f t="shared" si="45"/>
        <v>0</v>
      </c>
      <c r="M76" s="221">
        <v>2.2000000000000002</v>
      </c>
      <c r="N76" s="179">
        <v>72.34</v>
      </c>
      <c r="O76" s="180">
        <f t="shared" si="46"/>
        <v>19</v>
      </c>
      <c r="P76" s="221">
        <v>2.2999999999999998</v>
      </c>
      <c r="Q76" s="179"/>
      <c r="R76" s="180">
        <f t="shared" si="47"/>
        <v>0</v>
      </c>
      <c r="S76" s="221">
        <v>2.2000000000000002</v>
      </c>
      <c r="T76" s="259"/>
      <c r="U76" s="180">
        <f t="shared" si="48"/>
        <v>0</v>
      </c>
      <c r="V76" s="223">
        <v>2.2999999999999998</v>
      </c>
      <c r="W76" s="259"/>
      <c r="X76" s="180">
        <f t="shared" si="49"/>
        <v>0</v>
      </c>
      <c r="Y76" s="221">
        <v>2.1</v>
      </c>
      <c r="Z76" s="179"/>
      <c r="AA76" s="180">
        <f t="shared" si="50"/>
        <v>0</v>
      </c>
      <c r="AB76" s="221">
        <v>2.2000000000000002</v>
      </c>
      <c r="AC76" s="179"/>
      <c r="AD76" s="180">
        <f t="shared" si="51"/>
        <v>0</v>
      </c>
      <c r="AE76" s="75">
        <v>2.1</v>
      </c>
      <c r="AF76" s="77"/>
      <c r="AG76" s="78">
        <f t="shared" si="52"/>
        <v>0</v>
      </c>
      <c r="AH76" s="75">
        <v>2.2000000000000002</v>
      </c>
      <c r="AI76" s="77"/>
      <c r="AJ76" s="78">
        <f t="shared" si="53"/>
        <v>0</v>
      </c>
      <c r="AK76" s="75">
        <v>2.2000000000000002</v>
      </c>
      <c r="AL76" s="77"/>
      <c r="AM76" s="78">
        <f t="shared" si="54"/>
        <v>0</v>
      </c>
      <c r="AN76" s="75">
        <v>2.2999999999999998</v>
      </c>
      <c r="AO76" s="77"/>
      <c r="AP76" s="78">
        <f t="shared" si="55"/>
        <v>0</v>
      </c>
      <c r="AQ76" s="75">
        <v>2.2000000000000002</v>
      </c>
      <c r="AR76" s="77"/>
      <c r="AS76" s="78">
        <f t="shared" si="56"/>
        <v>0</v>
      </c>
      <c r="AT76" s="75">
        <v>2.2999999999999998</v>
      </c>
      <c r="AU76" s="77"/>
      <c r="AV76" s="78">
        <f t="shared" si="57"/>
        <v>0</v>
      </c>
    </row>
    <row r="77" spans="1:48" x14ac:dyDescent="0.3">
      <c r="A77" s="21" t="s">
        <v>210</v>
      </c>
      <c r="B77" s="21" t="s">
        <v>290</v>
      </c>
      <c r="C77" s="21" t="s">
        <v>291</v>
      </c>
      <c r="D77" s="21" t="s">
        <v>296</v>
      </c>
      <c r="E77" s="22"/>
      <c r="F77" s="220">
        <f>I77+AM77</f>
        <v>40</v>
      </c>
      <c r="G77" s="221">
        <v>2.1</v>
      </c>
      <c r="H77" s="179">
        <v>68.653999999999996</v>
      </c>
      <c r="I77" s="180">
        <f t="shared" si="44"/>
        <v>20</v>
      </c>
      <c r="J77" s="221">
        <v>2.2000000000000002</v>
      </c>
      <c r="K77" s="179">
        <v>68.281000000000006</v>
      </c>
      <c r="L77" s="180">
        <f t="shared" si="45"/>
        <v>20</v>
      </c>
      <c r="M77" s="222">
        <v>2.2000000000000002</v>
      </c>
      <c r="N77" s="222"/>
      <c r="O77" s="180">
        <f t="shared" si="46"/>
        <v>0</v>
      </c>
      <c r="P77" s="222">
        <v>2.2999999999999998</v>
      </c>
      <c r="Q77" s="222"/>
      <c r="R77" s="180">
        <f t="shared" si="47"/>
        <v>0</v>
      </c>
      <c r="S77" s="222">
        <v>2.2000000000000002</v>
      </c>
      <c r="T77" s="222">
        <v>69.608999999999995</v>
      </c>
      <c r="U77" s="180">
        <f t="shared" si="48"/>
        <v>16</v>
      </c>
      <c r="V77" s="222">
        <v>2.2999999999999998</v>
      </c>
      <c r="W77" s="222">
        <v>67.286000000000001</v>
      </c>
      <c r="X77" s="180">
        <f t="shared" si="49"/>
        <v>16</v>
      </c>
      <c r="Y77" s="221">
        <v>2.1</v>
      </c>
      <c r="Z77" s="222"/>
      <c r="AA77" s="180">
        <f t="shared" si="50"/>
        <v>0</v>
      </c>
      <c r="AB77" s="222">
        <v>2.2000000000000002</v>
      </c>
      <c r="AC77" s="222"/>
      <c r="AD77" s="180">
        <f t="shared" si="51"/>
        <v>0</v>
      </c>
      <c r="AE77" s="75">
        <v>2.1</v>
      </c>
      <c r="AF77" s="76"/>
      <c r="AG77" s="78">
        <f t="shared" si="52"/>
        <v>0</v>
      </c>
      <c r="AH77" s="75">
        <v>2.2000000000000002</v>
      </c>
      <c r="AI77" s="76">
        <v>63.75</v>
      </c>
      <c r="AJ77" s="78">
        <f t="shared" si="53"/>
        <v>17</v>
      </c>
      <c r="AK77" s="76">
        <v>2.2000000000000002</v>
      </c>
      <c r="AL77" s="76">
        <v>69.218999999999994</v>
      </c>
      <c r="AM77" s="78">
        <f t="shared" si="54"/>
        <v>20</v>
      </c>
      <c r="AN77" s="76">
        <v>2.2999999999999998</v>
      </c>
      <c r="AO77" s="76">
        <v>65.286000000000001</v>
      </c>
      <c r="AP77" s="78">
        <f t="shared" si="55"/>
        <v>19</v>
      </c>
      <c r="AQ77" s="76">
        <v>2.2000000000000002</v>
      </c>
      <c r="AR77" s="76">
        <v>67.42</v>
      </c>
      <c r="AS77" s="78">
        <v>18</v>
      </c>
      <c r="AT77" s="76">
        <v>2.2999999999999998</v>
      </c>
      <c r="AU77" s="76"/>
      <c r="AV77" s="78">
        <f t="shared" si="57"/>
        <v>0</v>
      </c>
    </row>
    <row r="78" spans="1:48" x14ac:dyDescent="0.3">
      <c r="A78" s="21" t="s">
        <v>73</v>
      </c>
      <c r="B78" s="24" t="s">
        <v>246</v>
      </c>
      <c r="C78" s="24" t="s">
        <v>206</v>
      </c>
      <c r="D78" s="24" t="s">
        <v>303</v>
      </c>
      <c r="E78" s="25"/>
      <c r="F78" s="220">
        <v>0</v>
      </c>
      <c r="G78" s="221">
        <v>2.1</v>
      </c>
      <c r="H78" s="179"/>
      <c r="I78" s="180">
        <f t="shared" si="44"/>
        <v>0</v>
      </c>
      <c r="J78" s="221">
        <v>2.2000000000000002</v>
      </c>
      <c r="K78" s="222"/>
      <c r="L78" s="180">
        <f t="shared" si="45"/>
        <v>0</v>
      </c>
      <c r="M78" s="226">
        <v>2.2000000000000002</v>
      </c>
      <c r="N78" s="226"/>
      <c r="O78" s="180">
        <f t="shared" si="46"/>
        <v>0</v>
      </c>
      <c r="P78" s="226">
        <v>2.2999999999999998</v>
      </c>
      <c r="Q78" s="226"/>
      <c r="R78" s="180">
        <f t="shared" si="47"/>
        <v>0</v>
      </c>
      <c r="S78" s="226">
        <v>2.2000000000000002</v>
      </c>
      <c r="T78" s="226"/>
      <c r="U78" s="180">
        <f t="shared" si="48"/>
        <v>0</v>
      </c>
      <c r="V78" s="226">
        <v>2.2999999999999998</v>
      </c>
      <c r="W78" s="226"/>
      <c r="X78" s="180">
        <f t="shared" si="49"/>
        <v>0</v>
      </c>
      <c r="Y78" s="222">
        <v>2.1</v>
      </c>
      <c r="Z78" s="222"/>
      <c r="AA78" s="180">
        <f t="shared" si="50"/>
        <v>0</v>
      </c>
      <c r="AB78" s="222">
        <v>2.2000000000000002</v>
      </c>
      <c r="AC78" s="226"/>
      <c r="AD78" s="180">
        <f t="shared" si="51"/>
        <v>0</v>
      </c>
      <c r="AE78" s="75">
        <v>2.1</v>
      </c>
      <c r="AF78" s="81"/>
      <c r="AG78" s="78">
        <f t="shared" si="52"/>
        <v>0</v>
      </c>
      <c r="AH78" s="75">
        <v>2.2000000000000002</v>
      </c>
      <c r="AI78" s="81"/>
      <c r="AJ78" s="78">
        <f t="shared" si="53"/>
        <v>0</v>
      </c>
      <c r="AK78" s="81">
        <v>2.2000000000000002</v>
      </c>
      <c r="AL78" s="81"/>
      <c r="AM78" s="78">
        <f t="shared" si="54"/>
        <v>0</v>
      </c>
      <c r="AN78" s="81">
        <v>2.2999999999999998</v>
      </c>
      <c r="AO78" s="81"/>
      <c r="AP78" s="78">
        <f t="shared" si="55"/>
        <v>0</v>
      </c>
      <c r="AQ78" s="81">
        <v>2.2000000000000002</v>
      </c>
      <c r="AR78" s="81"/>
      <c r="AS78" s="78">
        <f t="shared" si="56"/>
        <v>0</v>
      </c>
      <c r="AT78" s="81">
        <v>2.2999999999999998</v>
      </c>
      <c r="AU78" s="81"/>
      <c r="AV78" s="78">
        <f t="shared" si="57"/>
        <v>0</v>
      </c>
    </row>
    <row r="79" spans="1:48" x14ac:dyDescent="0.3">
      <c r="A79" s="21" t="s">
        <v>357</v>
      </c>
      <c r="B79" s="21" t="s">
        <v>358</v>
      </c>
      <c r="C79" s="21" t="s">
        <v>359</v>
      </c>
      <c r="D79" s="21" t="s">
        <v>360</v>
      </c>
      <c r="E79" s="21"/>
      <c r="F79" s="220">
        <f>AV79+AM79</f>
        <v>37</v>
      </c>
      <c r="G79" s="221">
        <v>2.1</v>
      </c>
      <c r="H79" s="179"/>
      <c r="I79" s="180">
        <f t="shared" si="44"/>
        <v>0</v>
      </c>
      <c r="J79" s="221">
        <v>2.2000000000000002</v>
      </c>
      <c r="K79" s="222"/>
      <c r="L79" s="180">
        <f t="shared" si="45"/>
        <v>0</v>
      </c>
      <c r="M79" s="222">
        <v>2.2000000000000002</v>
      </c>
      <c r="N79" s="222"/>
      <c r="O79" s="180">
        <f t="shared" si="46"/>
        <v>0</v>
      </c>
      <c r="P79" s="223">
        <v>2.2999999999999998</v>
      </c>
      <c r="Q79" s="222"/>
      <c r="R79" s="180">
        <f t="shared" si="47"/>
        <v>0</v>
      </c>
      <c r="S79" s="222">
        <v>2.2000000000000002</v>
      </c>
      <c r="T79" s="222">
        <v>61.640999999999998</v>
      </c>
      <c r="U79" s="180">
        <f t="shared" si="48"/>
        <v>11</v>
      </c>
      <c r="V79" s="223">
        <v>2.2999999999999998</v>
      </c>
      <c r="W79" s="222">
        <v>62</v>
      </c>
      <c r="X79" s="180">
        <f t="shared" si="49"/>
        <v>11</v>
      </c>
      <c r="Y79" s="222">
        <v>2.1</v>
      </c>
      <c r="Z79" s="222"/>
      <c r="AA79" s="180">
        <f t="shared" si="50"/>
        <v>0</v>
      </c>
      <c r="AB79" s="222">
        <v>2.2000000000000002</v>
      </c>
      <c r="AC79" s="222"/>
      <c r="AD79" s="180">
        <f t="shared" si="51"/>
        <v>0</v>
      </c>
      <c r="AE79" s="75">
        <v>2.1</v>
      </c>
      <c r="AF79" s="76"/>
      <c r="AG79" s="78">
        <f t="shared" si="52"/>
        <v>0</v>
      </c>
      <c r="AH79" s="75">
        <v>2.2000000000000002</v>
      </c>
      <c r="AI79" s="76"/>
      <c r="AJ79" s="78">
        <f t="shared" si="53"/>
        <v>0</v>
      </c>
      <c r="AK79" s="76">
        <v>2.2000000000000002</v>
      </c>
      <c r="AL79" s="76">
        <v>63.75</v>
      </c>
      <c r="AM79" s="78">
        <f t="shared" si="54"/>
        <v>18</v>
      </c>
      <c r="AN79" s="89">
        <v>2.2999999999999998</v>
      </c>
      <c r="AO79" s="76"/>
      <c r="AP79" s="78">
        <f t="shared" si="55"/>
        <v>0</v>
      </c>
      <c r="AQ79" s="76">
        <v>2.2000000000000002</v>
      </c>
      <c r="AR79" s="76"/>
      <c r="AS79" s="78">
        <f t="shared" si="56"/>
        <v>0</v>
      </c>
      <c r="AT79" s="89">
        <v>2.2999999999999998</v>
      </c>
      <c r="AU79" s="76">
        <v>60.79</v>
      </c>
      <c r="AV79" s="78">
        <f t="shared" si="57"/>
        <v>19</v>
      </c>
    </row>
    <row r="80" spans="1:48" x14ac:dyDescent="0.3">
      <c r="A80" s="21" t="s">
        <v>264</v>
      </c>
      <c r="B80" s="21" t="s">
        <v>265</v>
      </c>
      <c r="C80" s="21" t="s">
        <v>266</v>
      </c>
      <c r="D80" s="21" t="s">
        <v>268</v>
      </c>
      <c r="E80" s="21"/>
      <c r="F80" s="220">
        <f>X80</f>
        <v>13</v>
      </c>
      <c r="G80" s="221">
        <v>2.1</v>
      </c>
      <c r="H80" s="179"/>
      <c r="I80" s="180">
        <f t="shared" si="44"/>
        <v>0</v>
      </c>
      <c r="J80" s="221">
        <v>2.2000000000000002</v>
      </c>
      <c r="K80" s="222"/>
      <c r="L80" s="180">
        <f t="shared" si="45"/>
        <v>0</v>
      </c>
      <c r="M80" s="222">
        <v>2.2000000000000002</v>
      </c>
      <c r="N80" s="222"/>
      <c r="O80" s="180">
        <f t="shared" si="46"/>
        <v>0</v>
      </c>
      <c r="P80" s="223">
        <v>2.2999999999999998</v>
      </c>
      <c r="Q80" s="222"/>
      <c r="R80" s="180">
        <f t="shared" si="47"/>
        <v>0</v>
      </c>
      <c r="S80" s="247">
        <v>2.2000000000000002</v>
      </c>
      <c r="T80" s="222">
        <v>63.594000000000001</v>
      </c>
      <c r="U80" s="180">
        <f t="shared" si="48"/>
        <v>12</v>
      </c>
      <c r="V80" s="222">
        <v>2.2999999999999998</v>
      </c>
      <c r="W80" s="222">
        <v>64.286000000000001</v>
      </c>
      <c r="X80" s="180">
        <f t="shared" si="49"/>
        <v>13</v>
      </c>
      <c r="Y80" s="222">
        <v>2.1</v>
      </c>
      <c r="Z80" s="222"/>
      <c r="AA80" s="180">
        <f t="shared" si="50"/>
        <v>0</v>
      </c>
      <c r="AB80" s="222">
        <v>2.2000000000000002</v>
      </c>
      <c r="AC80" s="247"/>
      <c r="AD80" s="180">
        <f t="shared" si="51"/>
        <v>0</v>
      </c>
      <c r="AE80" s="75">
        <v>2.1</v>
      </c>
      <c r="AF80" s="76"/>
      <c r="AG80" s="78">
        <f t="shared" si="52"/>
        <v>0</v>
      </c>
      <c r="AH80" s="75">
        <v>2.2000000000000002</v>
      </c>
      <c r="AI80" s="76"/>
      <c r="AJ80" s="78">
        <f t="shared" si="53"/>
        <v>0</v>
      </c>
      <c r="AK80" s="76">
        <v>2.2000000000000002</v>
      </c>
      <c r="AL80" s="76"/>
      <c r="AM80" s="78"/>
      <c r="AN80" s="89">
        <v>2.2999999999999998</v>
      </c>
      <c r="AO80" s="76"/>
      <c r="AP80" s="78">
        <f t="shared" si="55"/>
        <v>0</v>
      </c>
      <c r="AQ80" s="76">
        <v>2.2000000000000002</v>
      </c>
      <c r="AR80" s="76"/>
      <c r="AS80" s="78">
        <f t="shared" si="56"/>
        <v>0</v>
      </c>
      <c r="AT80" s="89">
        <v>2.2999999999999998</v>
      </c>
      <c r="AU80" s="76"/>
      <c r="AV80" s="78">
        <f t="shared" si="57"/>
        <v>0</v>
      </c>
    </row>
    <row r="81" spans="1:48" x14ac:dyDescent="0.3">
      <c r="C81" s="30"/>
      <c r="D81" s="30"/>
      <c r="E81" s="30"/>
      <c r="F81" s="203"/>
      <c r="G81" s="235"/>
      <c r="H81" s="235"/>
      <c r="I81" s="235"/>
      <c r="J81" s="235"/>
      <c r="K81" s="235"/>
      <c r="L81" s="235"/>
      <c r="M81" s="235"/>
      <c r="N81" s="235"/>
      <c r="O81" s="235"/>
      <c r="P81" s="235"/>
      <c r="Q81" s="235"/>
      <c r="R81" s="235"/>
      <c r="S81" s="235"/>
      <c r="T81" s="235"/>
      <c r="U81" s="235"/>
      <c r="V81" s="235"/>
      <c r="W81" s="235"/>
      <c r="X81" s="235"/>
      <c r="Y81" s="235"/>
      <c r="Z81" s="235"/>
      <c r="AA81" s="235"/>
      <c r="AB81" s="235"/>
      <c r="AC81" s="235"/>
      <c r="AD81" s="235"/>
    </row>
    <row r="82" spans="1:48" ht="16.2" thickBot="1" x14ac:dyDescent="0.35">
      <c r="A82" s="30"/>
      <c r="B82" s="30"/>
      <c r="C82" s="30"/>
      <c r="D82" s="1"/>
      <c r="E82" s="1"/>
      <c r="F82" s="235"/>
      <c r="G82" s="235"/>
      <c r="H82" s="235"/>
      <c r="I82" s="235"/>
      <c r="J82" s="235"/>
      <c r="K82" s="235"/>
      <c r="L82" s="235"/>
      <c r="M82" s="235"/>
      <c r="N82" s="235"/>
      <c r="O82" s="235"/>
      <c r="P82" s="235"/>
      <c r="Q82" s="235"/>
      <c r="R82" s="235"/>
      <c r="S82" s="205"/>
      <c r="T82" s="235"/>
      <c r="U82" s="235"/>
      <c r="V82" s="235"/>
      <c r="W82" s="235"/>
      <c r="X82" s="235"/>
      <c r="Y82" s="235"/>
      <c r="Z82" s="235"/>
      <c r="AA82" s="235"/>
      <c r="AB82" s="235"/>
      <c r="AC82" s="235"/>
      <c r="AD82" s="235"/>
    </row>
    <row r="83" spans="1:48" ht="24" thickBot="1" x14ac:dyDescent="0.35">
      <c r="A83" s="30"/>
      <c r="B83" s="30"/>
      <c r="F83" s="235"/>
      <c r="G83" s="386" t="s">
        <v>233</v>
      </c>
      <c r="H83" s="387"/>
      <c r="I83" s="390"/>
      <c r="J83" s="390"/>
      <c r="K83" s="390"/>
      <c r="L83" s="399"/>
      <c r="M83" s="386" t="s">
        <v>234</v>
      </c>
      <c r="N83" s="387"/>
      <c r="O83" s="390"/>
      <c r="P83" s="390"/>
      <c r="Q83" s="390"/>
      <c r="R83" s="399"/>
      <c r="S83" s="383" t="s">
        <v>1</v>
      </c>
      <c r="T83" s="384"/>
      <c r="U83" s="384"/>
      <c r="V83" s="384"/>
      <c r="W83" s="384"/>
      <c r="X83" s="401"/>
      <c r="Y83" s="386" t="s">
        <v>395</v>
      </c>
      <c r="Z83" s="387"/>
      <c r="AA83" s="390"/>
      <c r="AB83" s="390"/>
      <c r="AC83" s="390"/>
      <c r="AD83" s="399"/>
      <c r="AE83" s="362" t="s">
        <v>298</v>
      </c>
      <c r="AF83" s="363"/>
      <c r="AG83" s="394"/>
      <c r="AH83" s="394"/>
      <c r="AI83" s="394"/>
      <c r="AJ83" s="357"/>
      <c r="AK83" s="362" t="s">
        <v>235</v>
      </c>
      <c r="AL83" s="363"/>
      <c r="AM83" s="394"/>
      <c r="AN83" s="394"/>
      <c r="AO83" s="394"/>
      <c r="AP83" s="357"/>
      <c r="AQ83" s="362" t="s">
        <v>50</v>
      </c>
      <c r="AR83" s="363"/>
      <c r="AS83" s="394"/>
      <c r="AT83" s="394"/>
      <c r="AU83" s="394"/>
      <c r="AV83" s="357"/>
    </row>
    <row r="84" spans="1:48" ht="46.8" x14ac:dyDescent="0.3">
      <c r="A84" s="402" t="s">
        <v>419</v>
      </c>
      <c r="B84" s="403"/>
      <c r="C84" s="403"/>
      <c r="D84" s="403"/>
      <c r="E84" s="403"/>
      <c r="F84" s="207" t="s">
        <v>4</v>
      </c>
      <c r="G84" s="256" t="s">
        <v>48</v>
      </c>
      <c r="H84" s="240" t="s">
        <v>49</v>
      </c>
      <c r="I84" s="210" t="s">
        <v>9</v>
      </c>
      <c r="J84" s="256" t="s">
        <v>48</v>
      </c>
      <c r="K84" s="240" t="s">
        <v>49</v>
      </c>
      <c r="L84" s="210" t="s">
        <v>9</v>
      </c>
      <c r="M84" s="256" t="s">
        <v>48</v>
      </c>
      <c r="N84" s="240" t="s">
        <v>49</v>
      </c>
      <c r="O84" s="210" t="s">
        <v>9</v>
      </c>
      <c r="P84" s="256" t="s">
        <v>48</v>
      </c>
      <c r="Q84" s="240" t="s">
        <v>49</v>
      </c>
      <c r="R84" s="210" t="s">
        <v>9</v>
      </c>
      <c r="S84" s="256" t="s">
        <v>48</v>
      </c>
      <c r="T84" s="240" t="s">
        <v>49</v>
      </c>
      <c r="U84" s="210" t="s">
        <v>9</v>
      </c>
      <c r="V84" s="256" t="s">
        <v>48</v>
      </c>
      <c r="W84" s="240" t="s">
        <v>49</v>
      </c>
      <c r="X84" s="210" t="s">
        <v>9</v>
      </c>
      <c r="Y84" s="256" t="s">
        <v>48</v>
      </c>
      <c r="Z84" s="240" t="s">
        <v>49</v>
      </c>
      <c r="AA84" s="210" t="s">
        <v>9</v>
      </c>
      <c r="AB84" s="256" t="s">
        <v>48</v>
      </c>
      <c r="AC84" s="240" t="s">
        <v>49</v>
      </c>
      <c r="AD84" s="210" t="s">
        <v>9</v>
      </c>
      <c r="AE84" s="57" t="s">
        <v>48</v>
      </c>
      <c r="AF84" s="14" t="s">
        <v>49</v>
      </c>
      <c r="AG84" s="10" t="s">
        <v>9</v>
      </c>
      <c r="AH84" s="57" t="s">
        <v>48</v>
      </c>
      <c r="AI84" s="14" t="s">
        <v>49</v>
      </c>
      <c r="AJ84" s="10" t="s">
        <v>9</v>
      </c>
      <c r="AK84" s="57" t="s">
        <v>48</v>
      </c>
      <c r="AL84" s="14" t="s">
        <v>49</v>
      </c>
      <c r="AM84" s="10" t="s">
        <v>9</v>
      </c>
      <c r="AN84" s="57" t="s">
        <v>48</v>
      </c>
      <c r="AO84" s="14" t="s">
        <v>49</v>
      </c>
      <c r="AP84" s="10" t="s">
        <v>9</v>
      </c>
      <c r="AQ84" s="57" t="s">
        <v>48</v>
      </c>
      <c r="AR84" s="14" t="s">
        <v>49</v>
      </c>
      <c r="AS84" s="10" t="s">
        <v>9</v>
      </c>
      <c r="AT84" s="57" t="s">
        <v>48</v>
      </c>
      <c r="AU84" s="14" t="s">
        <v>49</v>
      </c>
      <c r="AV84" s="10" t="s">
        <v>9</v>
      </c>
    </row>
    <row r="85" spans="1:48" s="15" customFormat="1" x14ac:dyDescent="0.3">
      <c r="A85" s="16" t="s">
        <v>11</v>
      </c>
      <c r="B85" s="16" t="s">
        <v>12</v>
      </c>
      <c r="C85" s="17" t="s">
        <v>13</v>
      </c>
      <c r="D85" s="16" t="s">
        <v>14</v>
      </c>
      <c r="E85" s="17" t="s">
        <v>56</v>
      </c>
      <c r="F85" s="273"/>
      <c r="G85" s="250"/>
      <c r="H85" s="274"/>
      <c r="I85" s="275"/>
      <c r="J85" s="250"/>
      <c r="K85" s="274"/>
      <c r="L85" s="275"/>
      <c r="M85" s="250"/>
      <c r="N85" s="274"/>
      <c r="O85" s="275"/>
      <c r="P85" s="250"/>
      <c r="Q85" s="274"/>
      <c r="R85" s="275"/>
      <c r="S85" s="214"/>
      <c r="T85" s="248"/>
      <c r="U85" s="249"/>
      <c r="V85" s="250"/>
      <c r="W85" s="248"/>
      <c r="X85" s="249"/>
      <c r="Y85" s="250"/>
      <c r="Z85" s="274"/>
      <c r="AA85" s="275"/>
      <c r="AB85" s="250"/>
      <c r="AC85" s="274"/>
      <c r="AD85" s="275"/>
      <c r="AE85" s="60"/>
      <c r="AF85" s="64"/>
      <c r="AG85" s="39"/>
      <c r="AH85" s="62"/>
      <c r="AI85" s="64"/>
      <c r="AJ85" s="39"/>
      <c r="AK85" s="60"/>
      <c r="AL85" s="64"/>
      <c r="AM85" s="39"/>
      <c r="AN85" s="62"/>
      <c r="AO85" s="64"/>
      <c r="AP85" s="39"/>
      <c r="AQ85" s="60"/>
      <c r="AR85" s="64"/>
      <c r="AS85" s="39"/>
      <c r="AT85" s="62"/>
      <c r="AU85" s="64"/>
      <c r="AV85" s="39"/>
    </row>
    <row r="86" spans="1:48" x14ac:dyDescent="0.3">
      <c r="A86" s="21" t="s">
        <v>116</v>
      </c>
      <c r="B86" s="21" t="s">
        <v>117</v>
      </c>
      <c r="C86" s="22" t="s">
        <v>118</v>
      </c>
      <c r="D86" s="21" t="s">
        <v>119</v>
      </c>
      <c r="E86" s="22"/>
      <c r="F86" s="220">
        <f>O86</f>
        <v>17</v>
      </c>
      <c r="G86" s="221">
        <v>1.1000000000000001</v>
      </c>
      <c r="H86" s="179">
        <v>59.6</v>
      </c>
      <c r="I86" s="180" t="s">
        <v>411</v>
      </c>
      <c r="J86" s="221">
        <v>1.2</v>
      </c>
      <c r="K86" s="179">
        <v>55.536000000000001</v>
      </c>
      <c r="L86" s="180" t="s">
        <v>411</v>
      </c>
      <c r="M86" s="221">
        <v>1.2</v>
      </c>
      <c r="N86" s="179">
        <v>61.786000000000001</v>
      </c>
      <c r="O86" s="180">
        <f t="shared" ref="O86:O102" si="58">IF(N86&lt;60,0,21-_xlfn.RANK.EQ(N86,$N$86:$N$101,0))</f>
        <v>17</v>
      </c>
      <c r="P86" s="221">
        <v>1.3</v>
      </c>
      <c r="Q86" s="179">
        <v>62.707999999999998</v>
      </c>
      <c r="R86" s="180">
        <f t="shared" ref="R86:R100" si="59">IF(Q86&lt;60,0,21-_xlfn.RANK.EQ(Q86,$Q$86:$Q$101,0))</f>
        <v>16</v>
      </c>
      <c r="S86" s="195">
        <v>1.2</v>
      </c>
      <c r="T86" s="179"/>
      <c r="U86" s="180">
        <f t="shared" ref="U86:U103" si="60">IF(T86&lt;60,0,21-_xlfn.RANK.EQ(T86,$T$86:$T$104,0))</f>
        <v>0</v>
      </c>
      <c r="V86" s="221">
        <v>1.3</v>
      </c>
      <c r="W86" s="179"/>
      <c r="X86" s="180">
        <f t="shared" ref="X86:X104" si="61">IF(W86&lt;60,0,21-_xlfn.RANK.EQ(W86,$W$86:$W$104,0))</f>
        <v>0</v>
      </c>
      <c r="Y86" s="221">
        <v>1.1000000000000001</v>
      </c>
      <c r="Z86" s="179"/>
      <c r="AA86" s="180">
        <f>IF(Z86&lt;60,0,21-_xlfn.RANK.EQ(Z86,$Z$86:$Z$104,0))</f>
        <v>0</v>
      </c>
      <c r="AB86" s="221">
        <v>1.2</v>
      </c>
      <c r="AC86" s="179"/>
      <c r="AD86" s="180">
        <f>IF(AC86&lt;60,0,21-_xlfn.RANK.EQ(AC86,$AC$86:$AC$104,0))</f>
        <v>0</v>
      </c>
      <c r="AE86" s="89">
        <v>1.1000000000000001</v>
      </c>
      <c r="AF86" s="77"/>
      <c r="AG86" s="78">
        <f>IF(AF86&lt;60,0,21-_xlfn.RANK.EQ(AF86,$AF$86:$AF$104,0))</f>
        <v>0</v>
      </c>
      <c r="AH86" s="75">
        <v>1.2</v>
      </c>
      <c r="AI86" s="77"/>
      <c r="AJ86" s="78">
        <f>IF(AI86&lt;60,0,21-_xlfn.RANK.EQ(AI86,$AI$86:$AI$104,0))</f>
        <v>0</v>
      </c>
      <c r="AK86" s="89">
        <v>1.2</v>
      </c>
      <c r="AL86" s="77"/>
      <c r="AM86" s="78">
        <f>IF(AL86&lt;60,0,21-_xlfn.RANK.EQ(AL86,$AL$86:$AL$104,0))</f>
        <v>0</v>
      </c>
      <c r="AN86" s="75">
        <v>1.3</v>
      </c>
      <c r="AO86" s="77"/>
      <c r="AP86" s="78">
        <f>IF(AO86&lt;60,0,21-_xlfn.RANK.EQ(AO86,$AO$86:$AO$104,0))</f>
        <v>0</v>
      </c>
      <c r="AQ86" s="89">
        <v>1.2</v>
      </c>
      <c r="AR86" s="77"/>
      <c r="AS86" s="78">
        <f>IF(AR86&lt;60,0,21-_xlfn.RANK.EQ(AR86,$AR$86:$AR$104,0))</f>
        <v>0</v>
      </c>
      <c r="AT86" s="75">
        <v>1.3</v>
      </c>
      <c r="AU86" s="77"/>
      <c r="AV86" s="78">
        <f>IF(AU86&lt;60,0,21-_xlfn.RANK.EQ(AU86,$AU$86:$AU$104,0))</f>
        <v>0</v>
      </c>
    </row>
    <row r="87" spans="1:48" x14ac:dyDescent="0.3">
      <c r="A87" s="21" t="s">
        <v>128</v>
      </c>
      <c r="B87" s="21" t="s">
        <v>91</v>
      </c>
      <c r="C87" s="22" t="s">
        <v>92</v>
      </c>
      <c r="D87" s="21" t="s">
        <v>129</v>
      </c>
      <c r="E87" s="22"/>
      <c r="F87" s="220">
        <f>X87+AJ87</f>
        <v>38</v>
      </c>
      <c r="G87" s="221">
        <v>1.1000000000000001</v>
      </c>
      <c r="H87" s="179"/>
      <c r="I87" s="180">
        <f t="shared" ref="I87:I103" si="62">IF(H87&lt;60,0,21-_xlfn.RANK.EQ(H87,$H$86:$H$100,0))</f>
        <v>0</v>
      </c>
      <c r="J87" s="221">
        <v>1.2</v>
      </c>
      <c r="K87" s="179">
        <v>69.820999999999998</v>
      </c>
      <c r="L87" s="180">
        <f t="shared" ref="L87:L103" si="63">IF(K87&lt;60,0,21-_xlfn.RANK.EQ(K87,$K$86:$K$100,0))</f>
        <v>19</v>
      </c>
      <c r="M87" s="221">
        <v>1.2</v>
      </c>
      <c r="N87" s="179"/>
      <c r="O87" s="180">
        <f t="shared" si="58"/>
        <v>0</v>
      </c>
      <c r="P87" s="221">
        <v>1.3</v>
      </c>
      <c r="Q87" s="179"/>
      <c r="R87" s="180">
        <f t="shared" si="59"/>
        <v>0</v>
      </c>
      <c r="S87" s="195">
        <v>1.2</v>
      </c>
      <c r="T87" s="179">
        <v>68.75</v>
      </c>
      <c r="U87" s="180">
        <f t="shared" si="60"/>
        <v>18</v>
      </c>
      <c r="V87" s="221">
        <v>1.3</v>
      </c>
      <c r="W87" s="179">
        <v>72.188000000000002</v>
      </c>
      <c r="X87" s="180">
        <f t="shared" si="61"/>
        <v>18</v>
      </c>
      <c r="Y87" s="221">
        <v>1.1000000000000001</v>
      </c>
      <c r="Z87" s="179"/>
      <c r="AA87" s="180">
        <f t="shared" ref="AA87:AA104" si="64">IF(Z87&lt;60,0,21-_xlfn.RANK.EQ(Z87,$Z$86:$Z$104,0))</f>
        <v>0</v>
      </c>
      <c r="AB87" s="221">
        <v>1.2</v>
      </c>
      <c r="AC87" s="179"/>
      <c r="AD87" s="180">
        <f t="shared" ref="AD87:AD104" si="65">IF(AC87&lt;60,0,21-_xlfn.RANK.EQ(AC87,$AC$86:$AC$104,0))</f>
        <v>0</v>
      </c>
      <c r="AE87" s="89">
        <v>1.1000000000000001</v>
      </c>
      <c r="AF87" s="77"/>
      <c r="AG87" s="78">
        <f t="shared" ref="AG87:AG104" si="66">IF(AF87&lt;60,0,21-_xlfn.RANK.EQ(AF87,$AF$86:$AF$104,0))</f>
        <v>0</v>
      </c>
      <c r="AH87" s="75">
        <v>1.2</v>
      </c>
      <c r="AI87" s="77">
        <v>70.713999999999999</v>
      </c>
      <c r="AJ87" s="78">
        <f t="shared" ref="AJ87:AJ104" si="67">IF(AI87&lt;60,0,21-_xlfn.RANK.EQ(AI87,$AI$86:$AI$104,0))</f>
        <v>20</v>
      </c>
      <c r="AK87" s="89">
        <v>1.2</v>
      </c>
      <c r="AL87" s="77"/>
      <c r="AM87" s="78">
        <f t="shared" ref="AM87:AM104" si="68">IF(AL87&lt;60,0,21-_xlfn.RANK.EQ(AL87,$AL$86:$AL$104,0))</f>
        <v>0</v>
      </c>
      <c r="AN87" s="75">
        <v>1.3</v>
      </c>
      <c r="AO87" s="77"/>
      <c r="AP87" s="78">
        <f t="shared" ref="AP87:AP104" si="69">IF(AO87&lt;60,0,21-_xlfn.RANK.EQ(AO87,$AO$86:$AO$104,0))</f>
        <v>0</v>
      </c>
      <c r="AQ87" s="89">
        <v>1.2</v>
      </c>
      <c r="AR87" s="77"/>
      <c r="AS87" s="78">
        <f t="shared" ref="AS87:AS104" si="70">IF(AR87&lt;60,0,21-_xlfn.RANK.EQ(AR87,$AR$86:$AR$104,0))</f>
        <v>0</v>
      </c>
      <c r="AT87" s="75">
        <v>1.3</v>
      </c>
      <c r="AU87" s="77">
        <v>64.27</v>
      </c>
      <c r="AV87" s="78">
        <f t="shared" ref="AV87:AV104" si="71">IF(AU87&lt;60,0,21-_xlfn.RANK.EQ(AU87,$AU$86:$AU$104,0))</f>
        <v>17</v>
      </c>
    </row>
    <row r="88" spans="1:48" x14ac:dyDescent="0.3">
      <c r="A88" s="21" t="s">
        <v>134</v>
      </c>
      <c r="B88" s="21" t="s">
        <v>135</v>
      </c>
      <c r="C88" s="22" t="s">
        <v>136</v>
      </c>
      <c r="D88" s="21" t="s">
        <v>137</v>
      </c>
      <c r="E88" s="22"/>
      <c r="F88" s="220">
        <v>0</v>
      </c>
      <c r="G88" s="221">
        <v>1.1000000000000001</v>
      </c>
      <c r="H88" s="179"/>
      <c r="I88" s="180">
        <f t="shared" si="62"/>
        <v>0</v>
      </c>
      <c r="J88" s="221">
        <v>1.2</v>
      </c>
      <c r="K88" s="179"/>
      <c r="L88" s="180">
        <f t="shared" si="63"/>
        <v>0</v>
      </c>
      <c r="M88" s="221">
        <v>1.2</v>
      </c>
      <c r="N88" s="179"/>
      <c r="O88" s="180">
        <f t="shared" si="58"/>
        <v>0</v>
      </c>
      <c r="P88" s="221">
        <v>1.3</v>
      </c>
      <c r="Q88" s="179"/>
      <c r="R88" s="180">
        <f t="shared" si="59"/>
        <v>0</v>
      </c>
      <c r="S88" s="195">
        <v>1.2</v>
      </c>
      <c r="T88" s="179"/>
      <c r="U88" s="180">
        <f t="shared" si="60"/>
        <v>0</v>
      </c>
      <c r="V88" s="221">
        <v>1.3</v>
      </c>
      <c r="W88" s="179"/>
      <c r="X88" s="180">
        <f t="shared" si="61"/>
        <v>0</v>
      </c>
      <c r="Y88" s="221">
        <v>1.1000000000000001</v>
      </c>
      <c r="Z88" s="179"/>
      <c r="AA88" s="180">
        <f t="shared" si="64"/>
        <v>0</v>
      </c>
      <c r="AB88" s="221">
        <v>1.2</v>
      </c>
      <c r="AC88" s="179"/>
      <c r="AD88" s="180">
        <f t="shared" si="65"/>
        <v>0</v>
      </c>
      <c r="AE88" s="89">
        <v>1.1000000000000001</v>
      </c>
      <c r="AF88" s="77"/>
      <c r="AG88" s="78">
        <f t="shared" si="66"/>
        <v>0</v>
      </c>
      <c r="AH88" s="75">
        <v>1.2</v>
      </c>
      <c r="AI88" s="77"/>
      <c r="AJ88" s="78">
        <f t="shared" si="67"/>
        <v>0</v>
      </c>
      <c r="AK88" s="89">
        <v>1.2</v>
      </c>
      <c r="AL88" s="77"/>
      <c r="AM88" s="78">
        <f t="shared" si="68"/>
        <v>0</v>
      </c>
      <c r="AN88" s="75">
        <v>1.3</v>
      </c>
      <c r="AO88" s="77"/>
      <c r="AP88" s="78">
        <f t="shared" si="69"/>
        <v>0</v>
      </c>
      <c r="AQ88" s="89">
        <v>1.2</v>
      </c>
      <c r="AR88" s="77"/>
      <c r="AS88" s="78">
        <f t="shared" si="70"/>
        <v>0</v>
      </c>
      <c r="AT88" s="75">
        <v>1.3</v>
      </c>
      <c r="AU88" s="77"/>
      <c r="AV88" s="78">
        <f t="shared" si="71"/>
        <v>0</v>
      </c>
    </row>
    <row r="89" spans="1:48" x14ac:dyDescent="0.3">
      <c r="A89" s="21" t="s">
        <v>160</v>
      </c>
      <c r="B89" s="21" t="s">
        <v>161</v>
      </c>
      <c r="C89" s="22" t="s">
        <v>162</v>
      </c>
      <c r="D89" s="21" t="s">
        <v>163</v>
      </c>
      <c r="E89" s="22"/>
      <c r="F89" s="220">
        <f>AG89+AM89</f>
        <v>40</v>
      </c>
      <c r="G89" s="221">
        <v>1.1000000000000001</v>
      </c>
      <c r="H89" s="179">
        <v>56.2</v>
      </c>
      <c r="I89" s="180" t="s">
        <v>411</v>
      </c>
      <c r="J89" s="221">
        <v>1.2</v>
      </c>
      <c r="K89" s="179">
        <v>63.393000000000001</v>
      </c>
      <c r="L89" s="180">
        <f t="shared" si="63"/>
        <v>17</v>
      </c>
      <c r="M89" s="221">
        <v>1.2</v>
      </c>
      <c r="N89" s="179">
        <v>56.606999999999999</v>
      </c>
      <c r="O89" s="180" t="s">
        <v>411</v>
      </c>
      <c r="P89" s="221">
        <v>1.3</v>
      </c>
      <c r="Q89" s="179"/>
      <c r="R89" s="180">
        <f t="shared" si="59"/>
        <v>0</v>
      </c>
      <c r="S89" s="195">
        <v>1.2</v>
      </c>
      <c r="T89" s="179">
        <v>66.070999999999998</v>
      </c>
      <c r="U89" s="180">
        <f t="shared" si="60"/>
        <v>16</v>
      </c>
      <c r="V89" s="221">
        <v>1.3</v>
      </c>
      <c r="W89" s="276">
        <v>65.41</v>
      </c>
      <c r="X89" s="180">
        <f t="shared" si="61"/>
        <v>14</v>
      </c>
      <c r="Y89" s="221">
        <v>1.1000000000000001</v>
      </c>
      <c r="Z89" s="179"/>
      <c r="AA89" s="180">
        <f t="shared" si="64"/>
        <v>0</v>
      </c>
      <c r="AB89" s="221">
        <v>1.2</v>
      </c>
      <c r="AC89" s="179"/>
      <c r="AD89" s="180">
        <f t="shared" si="65"/>
        <v>0</v>
      </c>
      <c r="AE89" s="89">
        <v>1.1000000000000001</v>
      </c>
      <c r="AF89" s="77">
        <v>76.2</v>
      </c>
      <c r="AG89" s="78">
        <f t="shared" si="66"/>
        <v>20</v>
      </c>
      <c r="AH89" s="75">
        <v>1.2</v>
      </c>
      <c r="AI89" s="77">
        <v>67.320999999999998</v>
      </c>
      <c r="AJ89" s="78">
        <f t="shared" si="67"/>
        <v>18</v>
      </c>
      <c r="AK89" s="89">
        <v>1.2</v>
      </c>
      <c r="AL89" s="77">
        <v>68.393000000000001</v>
      </c>
      <c r="AM89" s="78">
        <f t="shared" si="68"/>
        <v>20</v>
      </c>
      <c r="AN89" s="75">
        <v>1.3</v>
      </c>
      <c r="AO89" s="77">
        <v>65.417000000000002</v>
      </c>
      <c r="AP89" s="78">
        <f t="shared" si="69"/>
        <v>20</v>
      </c>
      <c r="AQ89" s="89">
        <v>1.2</v>
      </c>
      <c r="AR89" s="77"/>
      <c r="AS89" s="78">
        <f t="shared" si="70"/>
        <v>0</v>
      </c>
      <c r="AT89" s="75">
        <v>1.3</v>
      </c>
      <c r="AU89" s="77"/>
      <c r="AV89" s="78">
        <f t="shared" si="71"/>
        <v>0</v>
      </c>
    </row>
    <row r="90" spans="1:48" x14ac:dyDescent="0.3">
      <c r="A90" s="21" t="s">
        <v>160</v>
      </c>
      <c r="B90" s="21" t="s">
        <v>161</v>
      </c>
      <c r="C90" s="21" t="s">
        <v>162</v>
      </c>
      <c r="D90" s="21" t="s">
        <v>208</v>
      </c>
      <c r="E90" s="22"/>
      <c r="F90" s="220">
        <v>0</v>
      </c>
      <c r="G90" s="221">
        <v>1.1000000000000001</v>
      </c>
      <c r="H90" s="179"/>
      <c r="I90" s="180">
        <f t="shared" si="62"/>
        <v>0</v>
      </c>
      <c r="J90" s="221">
        <v>1.2</v>
      </c>
      <c r="K90" s="179"/>
      <c r="L90" s="180">
        <f t="shared" si="63"/>
        <v>0</v>
      </c>
      <c r="M90" s="221">
        <v>1.2</v>
      </c>
      <c r="N90" s="179"/>
      <c r="O90" s="180">
        <f t="shared" si="58"/>
        <v>0</v>
      </c>
      <c r="P90" s="221">
        <v>1.3</v>
      </c>
      <c r="Q90" s="179">
        <v>58.957999999999998</v>
      </c>
      <c r="R90" s="180">
        <f t="shared" si="59"/>
        <v>0</v>
      </c>
      <c r="S90" s="195">
        <v>1.2</v>
      </c>
      <c r="T90" s="179"/>
      <c r="U90" s="180">
        <f t="shared" si="60"/>
        <v>0</v>
      </c>
      <c r="V90" s="221">
        <v>1.3</v>
      </c>
      <c r="W90" s="179"/>
      <c r="X90" s="180">
        <f t="shared" si="61"/>
        <v>0</v>
      </c>
      <c r="Y90" s="221">
        <v>1.1000000000000001</v>
      </c>
      <c r="Z90" s="179"/>
      <c r="AA90" s="180">
        <f t="shared" si="64"/>
        <v>0</v>
      </c>
      <c r="AB90" s="221">
        <v>1.2</v>
      </c>
      <c r="AC90" s="179"/>
      <c r="AD90" s="180">
        <f t="shared" si="65"/>
        <v>0</v>
      </c>
      <c r="AE90" s="89">
        <v>1.1000000000000001</v>
      </c>
      <c r="AF90" s="77"/>
      <c r="AG90" s="78">
        <f t="shared" si="66"/>
        <v>0</v>
      </c>
      <c r="AH90" s="75">
        <v>1.2</v>
      </c>
      <c r="AI90" s="77"/>
      <c r="AJ90" s="78">
        <f t="shared" si="67"/>
        <v>0</v>
      </c>
      <c r="AK90" s="89">
        <v>1.2</v>
      </c>
      <c r="AL90" s="77"/>
      <c r="AM90" s="78">
        <f t="shared" si="68"/>
        <v>0</v>
      </c>
      <c r="AN90" s="75">
        <v>1.3</v>
      </c>
      <c r="AO90" s="77"/>
      <c r="AP90" s="78">
        <f t="shared" si="69"/>
        <v>0</v>
      </c>
      <c r="AQ90" s="89">
        <v>1.2</v>
      </c>
      <c r="AR90" s="77"/>
      <c r="AS90" s="78">
        <f t="shared" si="70"/>
        <v>0</v>
      </c>
      <c r="AT90" s="75">
        <v>1.3</v>
      </c>
      <c r="AU90" s="77"/>
      <c r="AV90" s="78">
        <f t="shared" si="71"/>
        <v>0</v>
      </c>
    </row>
    <row r="91" spans="1:48" x14ac:dyDescent="0.3">
      <c r="A91" s="21" t="s">
        <v>223</v>
      </c>
      <c r="B91" s="21" t="s">
        <v>71</v>
      </c>
      <c r="C91" s="21" t="s">
        <v>224</v>
      </c>
      <c r="D91" s="21" t="s">
        <v>225</v>
      </c>
      <c r="E91" s="22"/>
      <c r="F91" s="220">
        <v>0</v>
      </c>
      <c r="G91" s="221">
        <v>1.1000000000000001</v>
      </c>
      <c r="H91" s="179"/>
      <c r="I91" s="180">
        <f t="shared" si="62"/>
        <v>0</v>
      </c>
      <c r="J91" s="221">
        <v>1.2</v>
      </c>
      <c r="K91" s="179"/>
      <c r="L91" s="180">
        <f t="shared" si="63"/>
        <v>0</v>
      </c>
      <c r="M91" s="221">
        <v>1.2</v>
      </c>
      <c r="N91" s="179"/>
      <c r="O91" s="180">
        <f t="shared" si="58"/>
        <v>0</v>
      </c>
      <c r="P91" s="221">
        <v>1.3</v>
      </c>
      <c r="Q91" s="179"/>
      <c r="R91" s="180">
        <f t="shared" si="59"/>
        <v>0</v>
      </c>
      <c r="S91" s="195">
        <v>1.2</v>
      </c>
      <c r="T91" s="179"/>
      <c r="U91" s="180">
        <f t="shared" si="60"/>
        <v>0</v>
      </c>
      <c r="V91" s="221">
        <v>1.3</v>
      </c>
      <c r="W91" s="179"/>
      <c r="X91" s="180">
        <f t="shared" si="61"/>
        <v>0</v>
      </c>
      <c r="Y91" s="221">
        <v>1.1000000000000001</v>
      </c>
      <c r="Z91" s="179"/>
      <c r="AA91" s="180">
        <f t="shared" si="64"/>
        <v>0</v>
      </c>
      <c r="AB91" s="221">
        <v>1.2</v>
      </c>
      <c r="AC91" s="179"/>
      <c r="AD91" s="180">
        <f t="shared" si="65"/>
        <v>0</v>
      </c>
      <c r="AE91" s="89">
        <v>1.1000000000000001</v>
      </c>
      <c r="AF91" s="77"/>
      <c r="AG91" s="78">
        <f t="shared" si="66"/>
        <v>0</v>
      </c>
      <c r="AH91" s="75">
        <v>1.2</v>
      </c>
      <c r="AI91" s="77"/>
      <c r="AJ91" s="78">
        <f t="shared" si="67"/>
        <v>0</v>
      </c>
      <c r="AK91" s="89">
        <v>1.2</v>
      </c>
      <c r="AL91" s="77"/>
      <c r="AM91" s="78">
        <f t="shared" si="68"/>
        <v>0</v>
      </c>
      <c r="AN91" s="75">
        <v>1.3</v>
      </c>
      <c r="AO91" s="77"/>
      <c r="AP91" s="78">
        <f t="shared" si="69"/>
        <v>0</v>
      </c>
      <c r="AQ91" s="89">
        <v>1.2</v>
      </c>
      <c r="AR91" s="77"/>
      <c r="AS91" s="78">
        <f t="shared" si="70"/>
        <v>0</v>
      </c>
      <c r="AT91" s="75">
        <v>1.3</v>
      </c>
      <c r="AU91" s="77"/>
      <c r="AV91" s="78">
        <f t="shared" si="71"/>
        <v>0</v>
      </c>
    </row>
    <row r="92" spans="1:48" x14ac:dyDescent="0.3">
      <c r="A92" s="21" t="s">
        <v>257</v>
      </c>
      <c r="B92" s="21" t="s">
        <v>258</v>
      </c>
      <c r="C92" s="21" t="s">
        <v>259</v>
      </c>
      <c r="D92" s="21" t="s">
        <v>260</v>
      </c>
      <c r="E92" s="22"/>
      <c r="F92" s="220">
        <f>I92+R92</f>
        <v>40</v>
      </c>
      <c r="G92" s="221">
        <v>1.1000000000000001</v>
      </c>
      <c r="H92" s="179">
        <v>69.8</v>
      </c>
      <c r="I92" s="180">
        <f t="shared" si="62"/>
        <v>20</v>
      </c>
      <c r="J92" s="221">
        <v>1.2</v>
      </c>
      <c r="K92" s="179">
        <v>71.429000000000002</v>
      </c>
      <c r="L92" s="180">
        <f t="shared" si="63"/>
        <v>20</v>
      </c>
      <c r="M92" s="221">
        <v>1.2</v>
      </c>
      <c r="N92" s="179"/>
      <c r="O92" s="180">
        <f t="shared" si="58"/>
        <v>0</v>
      </c>
      <c r="P92" s="221">
        <v>1.3</v>
      </c>
      <c r="Q92" s="179">
        <v>69.063000000000002</v>
      </c>
      <c r="R92" s="180">
        <f t="shared" si="59"/>
        <v>20</v>
      </c>
      <c r="S92" s="195">
        <v>1.2</v>
      </c>
      <c r="T92" s="235">
        <v>69.643000000000001</v>
      </c>
      <c r="U92" s="180">
        <f t="shared" si="60"/>
        <v>19</v>
      </c>
      <c r="V92" s="221">
        <v>1.3</v>
      </c>
      <c r="W92" s="179">
        <v>73.332999999999998</v>
      </c>
      <c r="X92" s="180">
        <f t="shared" si="61"/>
        <v>19</v>
      </c>
      <c r="Y92" s="221">
        <v>1.1000000000000001</v>
      </c>
      <c r="Z92" s="179"/>
      <c r="AA92" s="180">
        <f t="shared" si="64"/>
        <v>0</v>
      </c>
      <c r="AB92" s="221">
        <v>1.2</v>
      </c>
      <c r="AC92" s="179"/>
      <c r="AD92" s="180">
        <f t="shared" si="65"/>
        <v>0</v>
      </c>
      <c r="AE92" s="89">
        <v>1.1000000000000001</v>
      </c>
      <c r="AF92" s="77"/>
      <c r="AG92" s="78">
        <f t="shared" si="66"/>
        <v>0</v>
      </c>
      <c r="AH92" s="75">
        <v>1.2</v>
      </c>
      <c r="AI92" s="77"/>
      <c r="AJ92" s="78">
        <f t="shared" si="67"/>
        <v>0</v>
      </c>
      <c r="AK92" s="89">
        <v>1.2</v>
      </c>
      <c r="AL92" s="77"/>
      <c r="AM92" s="78">
        <f t="shared" si="68"/>
        <v>0</v>
      </c>
      <c r="AN92" s="75">
        <v>1.3</v>
      </c>
      <c r="AO92" s="77"/>
      <c r="AP92" s="78">
        <f t="shared" si="69"/>
        <v>0</v>
      </c>
      <c r="AQ92" s="89">
        <v>1.2</v>
      </c>
      <c r="AR92" s="77"/>
      <c r="AS92" s="78">
        <f t="shared" si="70"/>
        <v>0</v>
      </c>
      <c r="AT92" s="75">
        <v>1.3</v>
      </c>
      <c r="AU92" s="77"/>
      <c r="AV92" s="78">
        <f t="shared" si="71"/>
        <v>0</v>
      </c>
    </row>
    <row r="93" spans="1:48" x14ac:dyDescent="0.3">
      <c r="A93" s="21" t="s">
        <v>285</v>
      </c>
      <c r="B93" s="21" t="s">
        <v>286</v>
      </c>
      <c r="C93" s="21" t="s">
        <v>287</v>
      </c>
      <c r="D93" s="21" t="s">
        <v>288</v>
      </c>
      <c r="E93" s="22"/>
      <c r="F93" s="220">
        <f>O93+X93</f>
        <v>34</v>
      </c>
      <c r="G93" s="221">
        <v>1.1000000000000001</v>
      </c>
      <c r="H93" s="179"/>
      <c r="I93" s="180">
        <f t="shared" si="62"/>
        <v>0</v>
      </c>
      <c r="J93" s="221">
        <v>1.2</v>
      </c>
      <c r="K93" s="179">
        <v>61.786000000000001</v>
      </c>
      <c r="L93" s="180">
        <f t="shared" si="63"/>
        <v>16</v>
      </c>
      <c r="M93" s="221">
        <v>1.2</v>
      </c>
      <c r="N93" s="179">
        <v>65</v>
      </c>
      <c r="O93" s="180">
        <f t="shared" si="58"/>
        <v>18</v>
      </c>
      <c r="P93" s="221">
        <v>1.3</v>
      </c>
      <c r="Q93" s="179"/>
      <c r="R93" s="180">
        <f t="shared" si="59"/>
        <v>0</v>
      </c>
      <c r="S93" s="195">
        <v>1.2</v>
      </c>
      <c r="T93" s="179">
        <v>66.518000000000001</v>
      </c>
      <c r="U93" s="180">
        <f t="shared" si="60"/>
        <v>17</v>
      </c>
      <c r="V93" s="221">
        <v>1.3</v>
      </c>
      <c r="W93" s="179">
        <v>69.167000000000002</v>
      </c>
      <c r="X93" s="180">
        <f t="shared" si="61"/>
        <v>16</v>
      </c>
      <c r="Y93" s="221">
        <v>1.1000000000000001</v>
      </c>
      <c r="Z93" s="179"/>
      <c r="AA93" s="180">
        <f t="shared" si="64"/>
        <v>0</v>
      </c>
      <c r="AB93" s="221">
        <v>1.2</v>
      </c>
      <c r="AC93" s="179"/>
      <c r="AD93" s="180">
        <f t="shared" si="65"/>
        <v>0</v>
      </c>
      <c r="AE93" s="89">
        <v>1.1000000000000001</v>
      </c>
      <c r="AF93" s="77"/>
      <c r="AG93" s="78">
        <f t="shared" si="66"/>
        <v>0</v>
      </c>
      <c r="AH93" s="75">
        <v>1.2</v>
      </c>
      <c r="AI93" s="77"/>
      <c r="AJ93" s="78">
        <f t="shared" si="67"/>
        <v>0</v>
      </c>
      <c r="AK93" s="89">
        <v>1.2</v>
      </c>
      <c r="AL93" s="77"/>
      <c r="AM93" s="78">
        <f t="shared" si="68"/>
        <v>0</v>
      </c>
      <c r="AN93" s="75">
        <v>1.3</v>
      </c>
      <c r="AO93" s="77">
        <v>58.75</v>
      </c>
      <c r="AP93" s="78" t="s">
        <v>411</v>
      </c>
      <c r="AQ93" s="89">
        <v>1.2</v>
      </c>
      <c r="AR93" s="77"/>
      <c r="AS93" s="78">
        <f t="shared" si="70"/>
        <v>0</v>
      </c>
      <c r="AT93" s="75">
        <v>1.3</v>
      </c>
      <c r="AU93" s="77"/>
      <c r="AV93" s="78">
        <f t="shared" si="71"/>
        <v>0</v>
      </c>
    </row>
    <row r="94" spans="1:48" x14ac:dyDescent="0.3">
      <c r="A94" s="21" t="s">
        <v>170</v>
      </c>
      <c r="B94" s="21" t="s">
        <v>171</v>
      </c>
      <c r="C94" s="21" t="s">
        <v>297</v>
      </c>
      <c r="D94" s="1" t="s">
        <v>366</v>
      </c>
      <c r="E94" s="22"/>
      <c r="F94" s="220">
        <f>AV94+O94</f>
        <v>40</v>
      </c>
      <c r="G94" s="221">
        <v>1.1000000000000001</v>
      </c>
      <c r="H94" s="179"/>
      <c r="I94" s="180">
        <f t="shared" si="62"/>
        <v>0</v>
      </c>
      <c r="J94" s="221">
        <v>1.2</v>
      </c>
      <c r="K94" s="179"/>
      <c r="L94" s="180">
        <f t="shared" si="63"/>
        <v>0</v>
      </c>
      <c r="M94" s="221">
        <v>1.2</v>
      </c>
      <c r="N94" s="179">
        <v>69.463999999999999</v>
      </c>
      <c r="O94" s="180">
        <f t="shared" si="58"/>
        <v>20</v>
      </c>
      <c r="P94" s="221">
        <v>1.3</v>
      </c>
      <c r="Q94" s="179">
        <v>66.667000000000002</v>
      </c>
      <c r="R94" s="180">
        <f t="shared" si="59"/>
        <v>19</v>
      </c>
      <c r="S94" s="195">
        <v>1.2</v>
      </c>
      <c r="T94" s="179"/>
      <c r="U94" s="180">
        <f t="shared" si="60"/>
        <v>0</v>
      </c>
      <c r="V94" s="221">
        <v>1.3</v>
      </c>
      <c r="W94" s="179"/>
      <c r="X94" s="180">
        <f t="shared" si="61"/>
        <v>0</v>
      </c>
      <c r="Y94" s="221">
        <v>1.1000000000000001</v>
      </c>
      <c r="Z94" s="179"/>
      <c r="AA94" s="180">
        <f t="shared" si="64"/>
        <v>0</v>
      </c>
      <c r="AB94" s="221">
        <v>1.2</v>
      </c>
      <c r="AC94" s="179"/>
      <c r="AD94" s="180">
        <f t="shared" si="65"/>
        <v>0</v>
      </c>
      <c r="AE94" s="89">
        <v>1.1000000000000001</v>
      </c>
      <c r="AF94" s="77"/>
      <c r="AG94" s="78">
        <f t="shared" si="66"/>
        <v>0</v>
      </c>
      <c r="AH94" s="75">
        <v>1.2</v>
      </c>
      <c r="AI94" s="77">
        <v>68.213999999999999</v>
      </c>
      <c r="AJ94" s="78">
        <f t="shared" si="67"/>
        <v>19</v>
      </c>
      <c r="AK94" s="89">
        <v>1.2</v>
      </c>
      <c r="AL94" s="77"/>
      <c r="AM94" s="78">
        <f t="shared" si="68"/>
        <v>0</v>
      </c>
      <c r="AN94" s="75">
        <v>1.3</v>
      </c>
      <c r="AO94" s="77"/>
      <c r="AP94" s="78">
        <f t="shared" si="69"/>
        <v>0</v>
      </c>
      <c r="AQ94" s="89">
        <v>1.2</v>
      </c>
      <c r="AR94" s="77">
        <v>70</v>
      </c>
      <c r="AS94" s="78">
        <f t="shared" si="70"/>
        <v>19</v>
      </c>
      <c r="AT94" s="75">
        <v>1.3</v>
      </c>
      <c r="AU94" s="77">
        <v>68.849999999999994</v>
      </c>
      <c r="AV94" s="78">
        <f t="shared" si="71"/>
        <v>20</v>
      </c>
    </row>
    <row r="95" spans="1:48" x14ac:dyDescent="0.3">
      <c r="A95" s="21" t="s">
        <v>193</v>
      </c>
      <c r="B95" s="21" t="s">
        <v>304</v>
      </c>
      <c r="C95" s="22" t="s">
        <v>175</v>
      </c>
      <c r="D95" s="21" t="s">
        <v>305</v>
      </c>
      <c r="E95" s="22"/>
      <c r="F95" s="220">
        <f>L95+X95</f>
        <v>38</v>
      </c>
      <c r="G95" s="221">
        <v>1.1000000000000001</v>
      </c>
      <c r="H95" s="179"/>
      <c r="I95" s="180">
        <f t="shared" si="62"/>
        <v>0</v>
      </c>
      <c r="J95" s="221">
        <v>1.2</v>
      </c>
      <c r="K95" s="179">
        <v>68.75</v>
      </c>
      <c r="L95" s="180">
        <f t="shared" si="63"/>
        <v>18</v>
      </c>
      <c r="M95" s="221">
        <v>1.2</v>
      </c>
      <c r="N95" s="179"/>
      <c r="O95" s="180">
        <f t="shared" si="58"/>
        <v>0</v>
      </c>
      <c r="P95" s="221">
        <v>1.3</v>
      </c>
      <c r="Q95" s="179">
        <v>64.792000000000002</v>
      </c>
      <c r="R95" s="180">
        <f t="shared" si="59"/>
        <v>17</v>
      </c>
      <c r="S95" s="195">
        <v>1.2</v>
      </c>
      <c r="T95" s="179">
        <v>70.893000000000001</v>
      </c>
      <c r="U95" s="180">
        <f t="shared" si="60"/>
        <v>20</v>
      </c>
      <c r="V95" s="221">
        <v>1.3</v>
      </c>
      <c r="W95" s="179">
        <v>75.313000000000002</v>
      </c>
      <c r="X95" s="180">
        <f t="shared" si="61"/>
        <v>20</v>
      </c>
      <c r="Y95" s="221">
        <v>1.1000000000000001</v>
      </c>
      <c r="Z95" s="179"/>
      <c r="AA95" s="180">
        <f t="shared" si="64"/>
        <v>0</v>
      </c>
      <c r="AB95" s="221">
        <v>1.2</v>
      </c>
      <c r="AC95" s="179"/>
      <c r="AD95" s="180">
        <f t="shared" si="65"/>
        <v>0</v>
      </c>
      <c r="AE95" s="89">
        <v>1.1000000000000001</v>
      </c>
      <c r="AF95" s="77"/>
      <c r="AG95" s="78">
        <f t="shared" si="66"/>
        <v>0</v>
      </c>
      <c r="AH95" s="75">
        <v>1.2</v>
      </c>
      <c r="AI95" s="77"/>
      <c r="AJ95" s="78">
        <f t="shared" si="67"/>
        <v>0</v>
      </c>
      <c r="AK95" s="89">
        <v>1.2</v>
      </c>
      <c r="AL95" s="77"/>
      <c r="AM95" s="78">
        <f t="shared" si="68"/>
        <v>0</v>
      </c>
      <c r="AN95" s="75">
        <v>1.3</v>
      </c>
      <c r="AO95" s="77"/>
      <c r="AP95" s="78">
        <f t="shared" si="69"/>
        <v>0</v>
      </c>
      <c r="AQ95" s="89">
        <v>1.2</v>
      </c>
      <c r="AR95" s="77"/>
      <c r="AS95" s="78">
        <f t="shared" si="70"/>
        <v>0</v>
      </c>
      <c r="AT95" s="75">
        <v>1.3</v>
      </c>
      <c r="AU95" s="77"/>
      <c r="AV95" s="78">
        <f t="shared" si="71"/>
        <v>0</v>
      </c>
    </row>
    <row r="96" spans="1:48" x14ac:dyDescent="0.3">
      <c r="A96" s="22" t="s">
        <v>333</v>
      </c>
      <c r="B96" s="21" t="s">
        <v>334</v>
      </c>
      <c r="C96" s="21" t="s">
        <v>335</v>
      </c>
      <c r="D96" s="21" t="s">
        <v>337</v>
      </c>
      <c r="E96" s="22"/>
      <c r="F96" s="220">
        <f>O96</f>
        <v>19</v>
      </c>
      <c r="G96" s="221">
        <v>1.1000000000000001</v>
      </c>
      <c r="H96" s="179"/>
      <c r="I96" s="180">
        <f t="shared" si="62"/>
        <v>0</v>
      </c>
      <c r="J96" s="221">
        <v>1.2</v>
      </c>
      <c r="K96" s="179"/>
      <c r="L96" s="180">
        <f t="shared" si="63"/>
        <v>0</v>
      </c>
      <c r="M96" s="221">
        <v>1.2</v>
      </c>
      <c r="N96" s="179">
        <v>65.536000000000001</v>
      </c>
      <c r="O96" s="180">
        <f t="shared" si="58"/>
        <v>19</v>
      </c>
      <c r="P96" s="221">
        <v>1.3</v>
      </c>
      <c r="Q96" s="179"/>
      <c r="R96" s="180">
        <f t="shared" si="59"/>
        <v>0</v>
      </c>
      <c r="S96" s="195">
        <v>1.2</v>
      </c>
      <c r="T96" s="179"/>
      <c r="U96" s="180">
        <f t="shared" si="60"/>
        <v>0</v>
      </c>
      <c r="V96" s="221">
        <v>1.3</v>
      </c>
      <c r="W96" s="179"/>
      <c r="X96" s="180">
        <f t="shared" si="61"/>
        <v>0</v>
      </c>
      <c r="Y96" s="221">
        <v>1.1000000000000001</v>
      </c>
      <c r="Z96" s="179"/>
      <c r="AA96" s="180">
        <f t="shared" si="64"/>
        <v>0</v>
      </c>
      <c r="AB96" s="221">
        <v>1.2</v>
      </c>
      <c r="AC96" s="179"/>
      <c r="AD96" s="180">
        <f t="shared" si="65"/>
        <v>0</v>
      </c>
      <c r="AE96" s="89">
        <v>1.1000000000000001</v>
      </c>
      <c r="AF96" s="77"/>
      <c r="AG96" s="78">
        <f t="shared" si="66"/>
        <v>0</v>
      </c>
      <c r="AH96" s="75">
        <v>1.2</v>
      </c>
      <c r="AI96" s="77"/>
      <c r="AJ96" s="78">
        <f t="shared" si="67"/>
        <v>0</v>
      </c>
      <c r="AK96" s="89">
        <v>1.2</v>
      </c>
      <c r="AL96" s="77"/>
      <c r="AM96" s="78">
        <f t="shared" si="68"/>
        <v>0</v>
      </c>
      <c r="AN96" s="75">
        <v>1.3</v>
      </c>
      <c r="AO96" s="77"/>
      <c r="AP96" s="78">
        <f t="shared" si="69"/>
        <v>0</v>
      </c>
      <c r="AQ96" s="89">
        <v>1.2</v>
      </c>
      <c r="AR96" s="77"/>
      <c r="AS96" s="78">
        <f t="shared" si="70"/>
        <v>0</v>
      </c>
      <c r="AT96" s="75">
        <v>1.3</v>
      </c>
      <c r="AU96" s="77"/>
      <c r="AV96" s="78">
        <f t="shared" si="71"/>
        <v>0</v>
      </c>
    </row>
    <row r="97" spans="1:48" x14ac:dyDescent="0.3">
      <c r="A97" s="21" t="s">
        <v>307</v>
      </c>
      <c r="B97" s="21" t="s">
        <v>308</v>
      </c>
      <c r="C97" s="22" t="s">
        <v>338</v>
      </c>
      <c r="D97" s="2" t="s">
        <v>412</v>
      </c>
      <c r="E97" s="22"/>
      <c r="F97" s="220">
        <f>X97</f>
        <v>17</v>
      </c>
      <c r="G97" s="221">
        <v>1.1000000000000001</v>
      </c>
      <c r="H97" s="179"/>
      <c r="I97" s="180">
        <f t="shared" si="62"/>
        <v>0</v>
      </c>
      <c r="J97" s="221">
        <v>1.2</v>
      </c>
      <c r="K97" s="179"/>
      <c r="L97" s="180">
        <f t="shared" si="63"/>
        <v>0</v>
      </c>
      <c r="M97" s="221">
        <v>1.2</v>
      </c>
      <c r="N97" s="179"/>
      <c r="O97" s="180">
        <f t="shared" si="58"/>
        <v>0</v>
      </c>
      <c r="P97" s="221">
        <v>1.3</v>
      </c>
      <c r="Q97" s="179"/>
      <c r="R97" s="180">
        <f t="shared" si="59"/>
        <v>0</v>
      </c>
      <c r="S97" s="195">
        <v>1.2</v>
      </c>
      <c r="T97" s="179"/>
      <c r="U97" s="180">
        <f t="shared" si="60"/>
        <v>0</v>
      </c>
      <c r="V97" s="221">
        <v>1.3</v>
      </c>
      <c r="W97" s="179">
        <v>69.271000000000001</v>
      </c>
      <c r="X97" s="180">
        <f t="shared" si="61"/>
        <v>17</v>
      </c>
      <c r="Y97" s="221">
        <v>1.1000000000000001</v>
      </c>
      <c r="Z97" s="179"/>
      <c r="AA97" s="180">
        <f t="shared" si="64"/>
        <v>0</v>
      </c>
      <c r="AB97" s="221">
        <v>1.2</v>
      </c>
      <c r="AC97" s="179"/>
      <c r="AD97" s="180">
        <f t="shared" si="65"/>
        <v>0</v>
      </c>
      <c r="AE97" s="89">
        <v>1.1000000000000001</v>
      </c>
      <c r="AF97" s="77"/>
      <c r="AG97" s="78">
        <f t="shared" si="66"/>
        <v>0</v>
      </c>
      <c r="AH97" s="75">
        <v>1.2</v>
      </c>
      <c r="AI97" s="77"/>
      <c r="AJ97" s="78">
        <f t="shared" si="67"/>
        <v>0</v>
      </c>
      <c r="AK97" s="89">
        <v>1.2</v>
      </c>
      <c r="AL97" s="77"/>
      <c r="AM97" s="78">
        <f t="shared" si="68"/>
        <v>0</v>
      </c>
      <c r="AN97" s="75">
        <v>1.3</v>
      </c>
      <c r="AO97" s="77"/>
      <c r="AP97" s="78">
        <f t="shared" si="69"/>
        <v>0</v>
      </c>
      <c r="AQ97" s="89">
        <v>1.2</v>
      </c>
      <c r="AR97" s="77"/>
      <c r="AS97" s="78">
        <f t="shared" si="70"/>
        <v>0</v>
      </c>
      <c r="AT97" s="75">
        <v>1.3</v>
      </c>
      <c r="AU97" s="77"/>
      <c r="AV97" s="78">
        <f t="shared" si="71"/>
        <v>0</v>
      </c>
    </row>
    <row r="98" spans="1:48" x14ac:dyDescent="0.3">
      <c r="A98" s="21" t="s">
        <v>65</v>
      </c>
      <c r="B98" s="21" t="s">
        <v>66</v>
      </c>
      <c r="C98" s="22" t="s">
        <v>96</v>
      </c>
      <c r="D98" s="21" t="s">
        <v>68</v>
      </c>
      <c r="E98" s="22"/>
      <c r="F98" s="220">
        <f>U98</f>
        <v>15</v>
      </c>
      <c r="G98" s="221">
        <v>1.1000000000000001</v>
      </c>
      <c r="H98" s="179"/>
      <c r="I98" s="180">
        <f t="shared" si="62"/>
        <v>0</v>
      </c>
      <c r="J98" s="221">
        <v>1.2</v>
      </c>
      <c r="K98" s="179"/>
      <c r="L98" s="180">
        <f t="shared" si="63"/>
        <v>0</v>
      </c>
      <c r="M98" s="221">
        <v>1.2</v>
      </c>
      <c r="N98" s="179"/>
      <c r="O98" s="180">
        <f t="shared" si="58"/>
        <v>0</v>
      </c>
      <c r="P98" s="221">
        <v>1.3</v>
      </c>
      <c r="Q98" s="179"/>
      <c r="R98" s="180">
        <f t="shared" si="59"/>
        <v>0</v>
      </c>
      <c r="S98" s="195">
        <v>1.2</v>
      </c>
      <c r="T98" s="179">
        <v>60.713999999999999</v>
      </c>
      <c r="U98" s="180">
        <f t="shared" si="60"/>
        <v>15</v>
      </c>
      <c r="V98" s="221">
        <v>1.3</v>
      </c>
      <c r="W98" s="179"/>
      <c r="X98" s="180">
        <f t="shared" si="61"/>
        <v>0</v>
      </c>
      <c r="Y98" s="221">
        <v>1.1000000000000001</v>
      </c>
      <c r="Z98" s="179"/>
      <c r="AA98" s="180">
        <f t="shared" si="64"/>
        <v>0</v>
      </c>
      <c r="AB98" s="221">
        <v>1.2</v>
      </c>
      <c r="AC98" s="179"/>
      <c r="AD98" s="180">
        <f t="shared" si="65"/>
        <v>0</v>
      </c>
      <c r="AE98" s="89">
        <v>1.1000000000000001</v>
      </c>
      <c r="AF98" s="77"/>
      <c r="AG98" s="78">
        <f t="shared" si="66"/>
        <v>0</v>
      </c>
      <c r="AH98" s="75">
        <v>1.2</v>
      </c>
      <c r="AI98" s="77"/>
      <c r="AJ98" s="78">
        <f t="shared" si="67"/>
        <v>0</v>
      </c>
      <c r="AK98" s="89">
        <v>1.2</v>
      </c>
      <c r="AL98" s="77"/>
      <c r="AM98" s="78">
        <f t="shared" si="68"/>
        <v>0</v>
      </c>
      <c r="AN98" s="75">
        <v>1.3</v>
      </c>
      <c r="AO98" s="77"/>
      <c r="AP98" s="78">
        <f t="shared" si="69"/>
        <v>0</v>
      </c>
      <c r="AQ98" s="89">
        <v>1.2</v>
      </c>
      <c r="AR98" s="77"/>
      <c r="AS98" s="78">
        <f t="shared" si="70"/>
        <v>0</v>
      </c>
      <c r="AT98" s="75">
        <v>1.3</v>
      </c>
      <c r="AU98" s="77"/>
      <c r="AV98" s="78">
        <f t="shared" si="71"/>
        <v>0</v>
      </c>
    </row>
    <row r="99" spans="1:48" x14ac:dyDescent="0.3">
      <c r="A99" s="21" t="s">
        <v>65</v>
      </c>
      <c r="B99" s="21" t="s">
        <v>66</v>
      </c>
      <c r="C99" s="22" t="s">
        <v>96</v>
      </c>
      <c r="D99" s="22" t="s">
        <v>148</v>
      </c>
      <c r="E99" s="22"/>
      <c r="F99" s="220">
        <v>0</v>
      </c>
      <c r="G99" s="221">
        <v>1.1000000000000001</v>
      </c>
      <c r="H99" s="179"/>
      <c r="I99" s="180">
        <f t="shared" si="62"/>
        <v>0</v>
      </c>
      <c r="J99" s="221">
        <v>1.2</v>
      </c>
      <c r="K99" s="179"/>
      <c r="L99" s="180">
        <f t="shared" si="63"/>
        <v>0</v>
      </c>
      <c r="M99" s="221">
        <v>1.2</v>
      </c>
      <c r="N99" s="179"/>
      <c r="O99" s="180">
        <f t="shared" si="58"/>
        <v>0</v>
      </c>
      <c r="P99" s="221">
        <v>1.3</v>
      </c>
      <c r="Q99" s="179"/>
      <c r="R99" s="180">
        <f t="shared" si="59"/>
        <v>0</v>
      </c>
      <c r="S99" s="195">
        <v>1.2</v>
      </c>
      <c r="T99" s="179"/>
      <c r="U99" s="180">
        <f t="shared" si="60"/>
        <v>0</v>
      </c>
      <c r="V99" s="221">
        <v>1.3</v>
      </c>
      <c r="W99" s="179"/>
      <c r="X99" s="180">
        <f t="shared" si="61"/>
        <v>0</v>
      </c>
      <c r="Y99" s="221">
        <v>1.1000000000000001</v>
      </c>
      <c r="Z99" s="179"/>
      <c r="AA99" s="180">
        <f t="shared" si="64"/>
        <v>0</v>
      </c>
      <c r="AB99" s="221">
        <v>1.2</v>
      </c>
      <c r="AC99" s="179"/>
      <c r="AD99" s="180">
        <f t="shared" si="65"/>
        <v>0</v>
      </c>
      <c r="AE99" s="89">
        <v>1.1000000000000001</v>
      </c>
      <c r="AF99" s="77"/>
      <c r="AG99" s="78">
        <f t="shared" si="66"/>
        <v>0</v>
      </c>
      <c r="AH99" s="75">
        <v>1.2</v>
      </c>
      <c r="AI99" s="77"/>
      <c r="AJ99" s="78">
        <f t="shared" si="67"/>
        <v>0</v>
      </c>
      <c r="AK99" s="89">
        <v>1.2</v>
      </c>
      <c r="AL99" s="77"/>
      <c r="AM99" s="78">
        <f t="shared" si="68"/>
        <v>0</v>
      </c>
      <c r="AN99" s="75">
        <v>1.3</v>
      </c>
      <c r="AO99" s="77"/>
      <c r="AP99" s="78">
        <f t="shared" si="69"/>
        <v>0</v>
      </c>
      <c r="AQ99" s="89">
        <v>1.2</v>
      </c>
      <c r="AR99" s="77"/>
      <c r="AS99" s="78">
        <f t="shared" si="70"/>
        <v>0</v>
      </c>
      <c r="AT99" s="75">
        <v>1.3</v>
      </c>
      <c r="AU99" s="77"/>
      <c r="AV99" s="78">
        <f t="shared" si="71"/>
        <v>0</v>
      </c>
    </row>
    <row r="100" spans="1:48" x14ac:dyDescent="0.3">
      <c r="A100" s="24" t="s">
        <v>107</v>
      </c>
      <c r="B100" s="24" t="s">
        <v>108</v>
      </c>
      <c r="C100" s="25" t="s">
        <v>96</v>
      </c>
      <c r="D100" s="24" t="s">
        <v>109</v>
      </c>
      <c r="E100" s="25"/>
      <c r="F100" s="220">
        <f>O100+X100</f>
        <v>32</v>
      </c>
      <c r="G100" s="221">
        <v>1.1000000000000001</v>
      </c>
      <c r="H100" s="222"/>
      <c r="I100" s="180">
        <f t="shared" si="62"/>
        <v>0</v>
      </c>
      <c r="J100" s="222">
        <v>1.2</v>
      </c>
      <c r="K100" s="222"/>
      <c r="L100" s="180">
        <f t="shared" si="63"/>
        <v>0</v>
      </c>
      <c r="M100" s="222">
        <v>1.2</v>
      </c>
      <c r="N100" s="222">
        <v>61.786000000000001</v>
      </c>
      <c r="O100" s="180">
        <f t="shared" si="58"/>
        <v>17</v>
      </c>
      <c r="P100" s="222">
        <v>1.3</v>
      </c>
      <c r="Q100" s="222">
        <v>62.188000000000002</v>
      </c>
      <c r="R100" s="180">
        <f t="shared" si="59"/>
        <v>15</v>
      </c>
      <c r="S100" s="197">
        <v>1.2</v>
      </c>
      <c r="T100" s="222">
        <v>60.625</v>
      </c>
      <c r="U100" s="180">
        <f t="shared" si="60"/>
        <v>14</v>
      </c>
      <c r="V100" s="222">
        <v>1.3</v>
      </c>
      <c r="W100" s="222">
        <v>65.728999999999999</v>
      </c>
      <c r="X100" s="180">
        <f t="shared" si="61"/>
        <v>15</v>
      </c>
      <c r="Y100" s="222">
        <v>1.1000000000000001</v>
      </c>
      <c r="Z100" s="222"/>
      <c r="AA100" s="180">
        <f t="shared" si="64"/>
        <v>0</v>
      </c>
      <c r="AB100" s="222">
        <v>1.2</v>
      </c>
      <c r="AC100" s="222"/>
      <c r="AD100" s="180">
        <f t="shared" si="65"/>
        <v>0</v>
      </c>
      <c r="AE100" s="89">
        <v>1.1000000000000001</v>
      </c>
      <c r="AF100" s="76"/>
      <c r="AG100" s="78">
        <f t="shared" si="66"/>
        <v>0</v>
      </c>
      <c r="AH100" s="75">
        <v>1.2</v>
      </c>
      <c r="AI100" s="76"/>
      <c r="AJ100" s="78">
        <f t="shared" si="67"/>
        <v>0</v>
      </c>
      <c r="AK100" s="76">
        <v>1.2</v>
      </c>
      <c r="AL100" s="76"/>
      <c r="AM100" s="78">
        <f t="shared" si="68"/>
        <v>0</v>
      </c>
      <c r="AN100" s="75">
        <v>1.3</v>
      </c>
      <c r="AO100" s="76"/>
      <c r="AP100" s="78">
        <f t="shared" si="69"/>
        <v>0</v>
      </c>
      <c r="AQ100" s="76">
        <v>1.2</v>
      </c>
      <c r="AR100" s="76"/>
      <c r="AS100" s="78">
        <f t="shared" si="70"/>
        <v>0</v>
      </c>
      <c r="AT100" s="75">
        <v>1.3</v>
      </c>
      <c r="AU100" s="76"/>
      <c r="AV100" s="78">
        <f t="shared" si="71"/>
        <v>0</v>
      </c>
    </row>
    <row r="101" spans="1:48" x14ac:dyDescent="0.3">
      <c r="A101" s="21" t="s">
        <v>141</v>
      </c>
      <c r="B101" s="21" t="s">
        <v>142</v>
      </c>
      <c r="C101" s="21" t="s">
        <v>82</v>
      </c>
      <c r="D101" s="21" t="s">
        <v>377</v>
      </c>
      <c r="E101" s="19"/>
      <c r="F101" s="220">
        <f>R101+AS101</f>
        <v>38</v>
      </c>
      <c r="G101" s="221">
        <v>1.1000000000000001</v>
      </c>
      <c r="H101" s="222"/>
      <c r="I101" s="180">
        <f t="shared" si="62"/>
        <v>0</v>
      </c>
      <c r="J101" s="222">
        <v>1.2</v>
      </c>
      <c r="K101" s="222"/>
      <c r="L101" s="180">
        <f t="shared" si="63"/>
        <v>0</v>
      </c>
      <c r="M101" s="222">
        <v>1.2</v>
      </c>
      <c r="N101" s="222"/>
      <c r="O101" s="180">
        <f t="shared" si="58"/>
        <v>0</v>
      </c>
      <c r="P101" s="222">
        <v>1.3</v>
      </c>
      <c r="Q101" s="222">
        <v>66.667000000000002</v>
      </c>
      <c r="R101" s="180">
        <v>18</v>
      </c>
      <c r="S101" s="197">
        <v>1.2</v>
      </c>
      <c r="T101" s="222"/>
      <c r="U101" s="180">
        <f t="shared" si="60"/>
        <v>0</v>
      </c>
      <c r="V101" s="222">
        <v>1.3</v>
      </c>
      <c r="W101" s="222"/>
      <c r="X101" s="180">
        <f t="shared" si="61"/>
        <v>0</v>
      </c>
      <c r="Y101" s="222">
        <v>1.1000000000000001</v>
      </c>
      <c r="Z101" s="222"/>
      <c r="AA101" s="180">
        <f t="shared" si="64"/>
        <v>0</v>
      </c>
      <c r="AB101" s="222">
        <v>1.2</v>
      </c>
      <c r="AC101" s="222"/>
      <c r="AD101" s="180">
        <f t="shared" si="65"/>
        <v>0</v>
      </c>
      <c r="AE101" s="89">
        <v>1.1000000000000001</v>
      </c>
      <c r="AF101" s="76"/>
      <c r="AG101" s="78">
        <f t="shared" si="66"/>
        <v>0</v>
      </c>
      <c r="AH101" s="75">
        <v>1.2</v>
      </c>
      <c r="AI101" s="76"/>
      <c r="AJ101" s="78">
        <f t="shared" si="67"/>
        <v>0</v>
      </c>
      <c r="AK101" s="76">
        <v>1.2</v>
      </c>
      <c r="AL101" s="76"/>
      <c r="AM101" s="78">
        <f t="shared" si="68"/>
        <v>0</v>
      </c>
      <c r="AN101" s="75">
        <v>1.3</v>
      </c>
      <c r="AO101" s="76"/>
      <c r="AP101" s="78">
        <f t="shared" si="69"/>
        <v>0</v>
      </c>
      <c r="AQ101" s="76">
        <v>1.2</v>
      </c>
      <c r="AR101" s="76">
        <v>72.319999999999993</v>
      </c>
      <c r="AS101" s="78">
        <f t="shared" si="70"/>
        <v>20</v>
      </c>
      <c r="AT101" s="75">
        <v>1.3</v>
      </c>
      <c r="AU101" s="76"/>
      <c r="AV101" s="78">
        <f t="shared" si="71"/>
        <v>0</v>
      </c>
    </row>
    <row r="102" spans="1:48" x14ac:dyDescent="0.3">
      <c r="A102" s="193" t="s">
        <v>98</v>
      </c>
      <c r="B102" s="192" t="s">
        <v>99</v>
      </c>
      <c r="C102" s="192" t="s">
        <v>96</v>
      </c>
      <c r="D102" s="192" t="s">
        <v>100</v>
      </c>
      <c r="E102" s="19"/>
      <c r="F102" s="220">
        <f>AS102</f>
        <v>18</v>
      </c>
      <c r="G102" s="221">
        <v>1.1000000000000001</v>
      </c>
      <c r="H102" s="222"/>
      <c r="I102" s="180">
        <f t="shared" si="62"/>
        <v>0</v>
      </c>
      <c r="J102" s="222">
        <v>1.2</v>
      </c>
      <c r="K102" s="222"/>
      <c r="L102" s="180">
        <f t="shared" si="63"/>
        <v>0</v>
      </c>
      <c r="M102" s="222">
        <v>1.2</v>
      </c>
      <c r="N102" s="222"/>
      <c r="O102" s="180">
        <f t="shared" si="58"/>
        <v>0</v>
      </c>
      <c r="P102" s="222">
        <v>1.3</v>
      </c>
      <c r="Q102" s="222"/>
      <c r="R102" s="180">
        <v>0</v>
      </c>
      <c r="S102" s="197">
        <v>1.2</v>
      </c>
      <c r="T102" s="222"/>
      <c r="U102" s="180">
        <f t="shared" si="60"/>
        <v>0</v>
      </c>
      <c r="V102" s="222">
        <v>1.3</v>
      </c>
      <c r="W102" s="179"/>
      <c r="X102" s="180">
        <f t="shared" si="61"/>
        <v>0</v>
      </c>
      <c r="Y102" s="222">
        <v>1.1000000000000001</v>
      </c>
      <c r="Z102" s="222"/>
      <c r="AA102" s="180">
        <f t="shared" si="64"/>
        <v>0</v>
      </c>
      <c r="AB102" s="222">
        <v>1.2</v>
      </c>
      <c r="AC102" s="222"/>
      <c r="AD102" s="180">
        <f t="shared" si="65"/>
        <v>0</v>
      </c>
      <c r="AE102" s="89">
        <v>1.1000000000000001</v>
      </c>
      <c r="AF102" s="76"/>
      <c r="AG102" s="78">
        <f t="shared" si="66"/>
        <v>0</v>
      </c>
      <c r="AH102" s="75">
        <v>1.2</v>
      </c>
      <c r="AI102" s="76"/>
      <c r="AJ102" s="78">
        <f t="shared" si="67"/>
        <v>0</v>
      </c>
      <c r="AK102" s="76">
        <v>1.2</v>
      </c>
      <c r="AL102" s="76"/>
      <c r="AM102" s="78">
        <f t="shared" si="68"/>
        <v>0</v>
      </c>
      <c r="AN102" s="75">
        <v>1.3</v>
      </c>
      <c r="AO102" s="76"/>
      <c r="AP102" s="78">
        <f t="shared" si="69"/>
        <v>0</v>
      </c>
      <c r="AQ102" s="76">
        <v>1.2</v>
      </c>
      <c r="AR102" s="76">
        <v>66.790000000000006</v>
      </c>
      <c r="AS102" s="78">
        <f t="shared" si="70"/>
        <v>18</v>
      </c>
      <c r="AT102" s="75">
        <v>1.3</v>
      </c>
      <c r="AU102" s="76">
        <v>65.209999999999994</v>
      </c>
      <c r="AV102" s="78">
        <f t="shared" si="71"/>
        <v>18</v>
      </c>
    </row>
    <row r="103" spans="1:48" x14ac:dyDescent="0.3">
      <c r="A103" s="21" t="s">
        <v>94</v>
      </c>
      <c r="B103" s="21" t="s">
        <v>95</v>
      </c>
      <c r="C103" s="22" t="s">
        <v>96</v>
      </c>
      <c r="D103" s="21" t="s">
        <v>97</v>
      </c>
      <c r="E103" s="19"/>
      <c r="F103" s="220">
        <f>AV103</f>
        <v>19</v>
      </c>
      <c r="G103" s="221">
        <v>1.1000000000000001</v>
      </c>
      <c r="H103" s="222"/>
      <c r="I103" s="180">
        <f t="shared" si="62"/>
        <v>0</v>
      </c>
      <c r="J103" s="222">
        <v>1.2</v>
      </c>
      <c r="K103" s="222"/>
      <c r="L103" s="180">
        <f t="shared" si="63"/>
        <v>0</v>
      </c>
      <c r="M103" s="222">
        <v>1.2</v>
      </c>
      <c r="N103" s="222"/>
      <c r="O103" s="180">
        <f t="shared" ref="O103" si="72">IF(N103&lt;60,0,21-_xlfn.RANK.EQ(N103,$N$86:$N$101,0))</f>
        <v>0</v>
      </c>
      <c r="P103" s="222">
        <v>1.3</v>
      </c>
      <c r="Q103" s="222"/>
      <c r="R103" s="180">
        <v>0</v>
      </c>
      <c r="S103" s="197">
        <v>1.2</v>
      </c>
      <c r="T103" s="222"/>
      <c r="U103" s="180">
        <f t="shared" si="60"/>
        <v>0</v>
      </c>
      <c r="V103" s="222">
        <v>1.3</v>
      </c>
      <c r="W103" s="179"/>
      <c r="X103" s="180">
        <f t="shared" si="61"/>
        <v>0</v>
      </c>
      <c r="Y103" s="222">
        <v>1.1000000000000001</v>
      </c>
      <c r="Z103" s="222"/>
      <c r="AA103" s="180">
        <f t="shared" si="64"/>
        <v>0</v>
      </c>
      <c r="AB103" s="222">
        <v>1.2</v>
      </c>
      <c r="AC103" s="222"/>
      <c r="AD103" s="180">
        <f t="shared" si="65"/>
        <v>0</v>
      </c>
      <c r="AE103" s="89">
        <v>1.1000000000000001</v>
      </c>
      <c r="AF103" s="76"/>
      <c r="AG103" s="78">
        <f>IF(AF102&lt;60,0,21-_xlfn.RANK.EQ(AF102,$AF$86:$AF$104,0))</f>
        <v>0</v>
      </c>
      <c r="AH103" s="75">
        <v>1.2</v>
      </c>
      <c r="AI103" s="76"/>
      <c r="AJ103" s="78">
        <f t="shared" si="67"/>
        <v>0</v>
      </c>
      <c r="AK103" s="76">
        <v>1.2</v>
      </c>
      <c r="AL103" s="76"/>
      <c r="AM103" s="78">
        <f t="shared" si="68"/>
        <v>0</v>
      </c>
      <c r="AN103" s="75">
        <v>1.3</v>
      </c>
      <c r="AO103" s="76"/>
      <c r="AP103" s="78">
        <f t="shared" si="69"/>
        <v>0</v>
      </c>
      <c r="AQ103" s="76">
        <v>1.2</v>
      </c>
      <c r="AR103" s="76"/>
      <c r="AS103" s="78">
        <f t="shared" si="70"/>
        <v>0</v>
      </c>
      <c r="AT103" s="75">
        <v>1.3</v>
      </c>
      <c r="AU103" s="76">
        <v>68.540000000000006</v>
      </c>
      <c r="AV103" s="78">
        <f t="shared" si="71"/>
        <v>19</v>
      </c>
    </row>
    <row r="104" spans="1:48" x14ac:dyDescent="0.3">
      <c r="A104" s="21" t="s">
        <v>294</v>
      </c>
      <c r="B104" s="21" t="s">
        <v>205</v>
      </c>
      <c r="C104" s="21" t="s">
        <v>206</v>
      </c>
      <c r="D104" s="21" t="s">
        <v>393</v>
      </c>
      <c r="E104" s="18"/>
      <c r="F104" s="220">
        <f>X104</f>
        <v>13</v>
      </c>
      <c r="G104" s="222">
        <v>1.1000000000000001</v>
      </c>
      <c r="H104" s="222"/>
      <c r="I104" s="180">
        <f>IF(H104&lt;60,0,21-_xlfn.RANK.EQ(H104,$Z$86:$Z$100,0))</f>
        <v>0</v>
      </c>
      <c r="J104" s="222">
        <v>1.2</v>
      </c>
      <c r="K104" s="222"/>
      <c r="L104" s="180">
        <f>IF(K104&lt;60,0,21-_xlfn.RANK.EQ(K104,$Z$86:$Z$100,0))</f>
        <v>0</v>
      </c>
      <c r="M104" s="222">
        <v>1.2</v>
      </c>
      <c r="N104" s="222"/>
      <c r="O104" s="180">
        <f>IF(N104&lt;60,0,21-_xlfn.RANK.EQ(N104,$Z$86:$Z$100,0))</f>
        <v>0</v>
      </c>
      <c r="P104" s="222">
        <v>1.3</v>
      </c>
      <c r="Q104" s="222"/>
      <c r="R104" s="180">
        <f>IF(Q104&lt;60,0,21-_xlfn.RANK.EQ(Q104,$Z$86:$Z$100,0))</f>
        <v>0</v>
      </c>
      <c r="S104" s="197">
        <v>1.2</v>
      </c>
      <c r="T104" s="222">
        <v>59.731999999999999</v>
      </c>
      <c r="U104" s="180" t="s">
        <v>411</v>
      </c>
      <c r="V104" s="222">
        <v>1.3</v>
      </c>
      <c r="W104" s="259">
        <v>64.896000000000001</v>
      </c>
      <c r="X104" s="180">
        <f t="shared" si="61"/>
        <v>13</v>
      </c>
      <c r="Y104" s="222">
        <v>1.1000000000000001</v>
      </c>
      <c r="Z104" s="222"/>
      <c r="AA104" s="180">
        <f t="shared" si="64"/>
        <v>0</v>
      </c>
      <c r="AB104" s="222">
        <v>1.2</v>
      </c>
      <c r="AC104" s="222"/>
      <c r="AD104" s="180">
        <f t="shared" si="65"/>
        <v>0</v>
      </c>
      <c r="AE104" s="89">
        <v>1.1000000000000001</v>
      </c>
      <c r="AF104" s="76"/>
      <c r="AG104" s="78">
        <f t="shared" si="66"/>
        <v>0</v>
      </c>
      <c r="AH104" s="75">
        <v>1.2</v>
      </c>
      <c r="AI104" s="76"/>
      <c r="AJ104" s="78">
        <f t="shared" si="67"/>
        <v>0</v>
      </c>
      <c r="AK104" s="76">
        <v>1.2</v>
      </c>
      <c r="AL104" s="76"/>
      <c r="AM104" s="78">
        <f t="shared" si="68"/>
        <v>0</v>
      </c>
      <c r="AN104" s="75">
        <v>1.3</v>
      </c>
      <c r="AO104" s="76"/>
      <c r="AP104" s="78">
        <f t="shared" si="69"/>
        <v>0</v>
      </c>
      <c r="AQ104" s="76">
        <v>1.2</v>
      </c>
      <c r="AR104" s="76"/>
      <c r="AS104" s="78">
        <f t="shared" si="70"/>
        <v>0</v>
      </c>
      <c r="AT104" s="75">
        <v>1.3</v>
      </c>
      <c r="AU104" s="76"/>
      <c r="AV104" s="78">
        <f t="shared" si="71"/>
        <v>0</v>
      </c>
    </row>
    <row r="105" spans="1:48" x14ac:dyDescent="0.3">
      <c r="A105" s="30"/>
      <c r="B105" s="30"/>
      <c r="C105" s="30"/>
      <c r="D105" s="30"/>
      <c r="F105" s="252"/>
      <c r="G105" s="196"/>
      <c r="H105" s="196"/>
      <c r="I105" s="196"/>
      <c r="J105" s="196"/>
      <c r="K105" s="196"/>
      <c r="L105" s="196"/>
      <c r="M105" s="196"/>
      <c r="N105" s="196"/>
      <c r="O105" s="196"/>
      <c r="P105" s="196"/>
      <c r="Q105" s="196"/>
      <c r="R105" s="196"/>
      <c r="S105" s="218"/>
      <c r="T105" s="196"/>
      <c r="U105" s="196"/>
      <c r="V105" s="196"/>
      <c r="W105" s="196"/>
      <c r="X105" s="196"/>
      <c r="Y105" s="196"/>
      <c r="Z105" s="196"/>
      <c r="AA105" s="196"/>
      <c r="AB105" s="196"/>
      <c r="AC105" s="196"/>
      <c r="AD105" s="196"/>
      <c r="AE105" s="72"/>
      <c r="AF105" s="72"/>
      <c r="AG105" s="72"/>
      <c r="AH105" s="72"/>
      <c r="AI105" s="72"/>
      <c r="AJ105" s="72"/>
      <c r="AK105" s="72"/>
      <c r="AL105" s="72"/>
      <c r="AM105" s="72"/>
      <c r="AN105" s="72"/>
      <c r="AO105" s="72"/>
      <c r="AP105" s="72"/>
      <c r="AQ105" s="72"/>
      <c r="AR105" s="72"/>
      <c r="AS105" s="72"/>
      <c r="AT105" s="72"/>
      <c r="AU105" s="72"/>
      <c r="AV105" s="72"/>
    </row>
    <row r="106" spans="1:48" ht="16.2" thickBot="1" x14ac:dyDescent="0.35">
      <c r="A106" s="30"/>
      <c r="B106" s="30"/>
      <c r="C106" s="30"/>
      <c r="D106" s="1"/>
      <c r="E106" s="1"/>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row>
    <row r="107" spans="1:48" ht="24" thickBot="1" x14ac:dyDescent="0.35">
      <c r="F107" s="235"/>
      <c r="G107" s="386" t="s">
        <v>233</v>
      </c>
      <c r="H107" s="387"/>
      <c r="I107" s="390"/>
      <c r="J107" s="390"/>
      <c r="K107" s="390"/>
      <c r="L107" s="399"/>
      <c r="M107" s="386" t="s">
        <v>234</v>
      </c>
      <c r="N107" s="387"/>
      <c r="O107" s="390"/>
      <c r="P107" s="390"/>
      <c r="Q107" s="390"/>
      <c r="R107" s="399"/>
      <c r="S107" s="383" t="s">
        <v>1</v>
      </c>
      <c r="T107" s="384"/>
      <c r="U107" s="384"/>
      <c r="V107" s="384"/>
      <c r="W107" s="384"/>
      <c r="X107" s="401"/>
      <c r="Y107" s="386" t="s">
        <v>395</v>
      </c>
      <c r="Z107" s="387"/>
      <c r="AA107" s="390"/>
      <c r="AB107" s="390"/>
      <c r="AC107" s="390"/>
      <c r="AD107" s="399"/>
      <c r="AE107" s="362" t="s">
        <v>298</v>
      </c>
      <c r="AF107" s="363"/>
      <c r="AG107" s="394"/>
      <c r="AH107" s="394"/>
      <c r="AI107" s="394"/>
      <c r="AJ107" s="357"/>
      <c r="AK107" s="362" t="s">
        <v>235</v>
      </c>
      <c r="AL107" s="363"/>
      <c r="AM107" s="394"/>
      <c r="AN107" s="394"/>
      <c r="AO107" s="394"/>
      <c r="AP107" s="357"/>
      <c r="AQ107" s="362" t="s">
        <v>50</v>
      </c>
      <c r="AR107" s="363"/>
      <c r="AS107" s="394"/>
      <c r="AT107" s="394"/>
      <c r="AU107" s="394"/>
      <c r="AV107" s="357"/>
    </row>
    <row r="108" spans="1:48" ht="46.8" x14ac:dyDescent="0.3">
      <c r="A108" s="349" t="s">
        <v>420</v>
      </c>
      <c r="B108" s="350"/>
      <c r="C108" s="350"/>
      <c r="D108" s="350"/>
      <c r="E108" s="350"/>
      <c r="F108" s="207" t="s">
        <v>4</v>
      </c>
      <c r="G108" s="245" t="s">
        <v>48</v>
      </c>
      <c r="H108" s="243" t="s">
        <v>49</v>
      </c>
      <c r="I108" s="210" t="s">
        <v>9</v>
      </c>
      <c r="J108" s="245" t="s">
        <v>48</v>
      </c>
      <c r="K108" s="243" t="s">
        <v>49</v>
      </c>
      <c r="L108" s="210" t="s">
        <v>9</v>
      </c>
      <c r="M108" s="245" t="s">
        <v>48</v>
      </c>
      <c r="N108" s="243" t="s">
        <v>49</v>
      </c>
      <c r="O108" s="210" t="s">
        <v>9</v>
      </c>
      <c r="P108" s="245" t="s">
        <v>48</v>
      </c>
      <c r="Q108" s="243" t="s">
        <v>49</v>
      </c>
      <c r="R108" s="210" t="s">
        <v>9</v>
      </c>
      <c r="S108" s="245" t="s">
        <v>48</v>
      </c>
      <c r="T108" s="243" t="s">
        <v>49</v>
      </c>
      <c r="U108" s="210" t="s">
        <v>9</v>
      </c>
      <c r="V108" s="245" t="s">
        <v>48</v>
      </c>
      <c r="W108" s="243" t="s">
        <v>49</v>
      </c>
      <c r="X108" s="210" t="s">
        <v>9</v>
      </c>
      <c r="Y108" s="245" t="s">
        <v>48</v>
      </c>
      <c r="Z108" s="243" t="s">
        <v>49</v>
      </c>
      <c r="AA108" s="210" t="s">
        <v>9</v>
      </c>
      <c r="AB108" s="245" t="s">
        <v>48</v>
      </c>
      <c r="AC108" s="243" t="s">
        <v>49</v>
      </c>
      <c r="AD108" s="210" t="s">
        <v>9</v>
      </c>
      <c r="AE108" s="11" t="s">
        <v>48</v>
      </c>
      <c r="AF108" s="14" t="s">
        <v>49</v>
      </c>
      <c r="AG108" s="10" t="s">
        <v>9</v>
      </c>
      <c r="AH108" s="11" t="s">
        <v>48</v>
      </c>
      <c r="AI108" s="14" t="s">
        <v>49</v>
      </c>
      <c r="AJ108" s="10" t="s">
        <v>9</v>
      </c>
      <c r="AK108" s="11" t="s">
        <v>48</v>
      </c>
      <c r="AL108" s="14" t="s">
        <v>49</v>
      </c>
      <c r="AM108" s="10" t="s">
        <v>9</v>
      </c>
      <c r="AN108" s="11" t="s">
        <v>48</v>
      </c>
      <c r="AO108" s="14" t="s">
        <v>49</v>
      </c>
      <c r="AP108" s="10" t="s">
        <v>9</v>
      </c>
      <c r="AQ108" s="11" t="s">
        <v>48</v>
      </c>
      <c r="AR108" s="14" t="s">
        <v>49</v>
      </c>
      <c r="AS108" s="10" t="s">
        <v>9</v>
      </c>
      <c r="AT108" s="11" t="s">
        <v>48</v>
      </c>
      <c r="AU108" s="14" t="s">
        <v>49</v>
      </c>
      <c r="AV108" s="10" t="s">
        <v>9</v>
      </c>
    </row>
    <row r="109" spans="1:48" s="35" customFormat="1" x14ac:dyDescent="0.3">
      <c r="A109" s="16" t="s">
        <v>11</v>
      </c>
      <c r="B109" s="16" t="s">
        <v>12</v>
      </c>
      <c r="C109" s="16" t="s">
        <v>13</v>
      </c>
      <c r="D109" s="16" t="s">
        <v>14</v>
      </c>
      <c r="E109" s="17" t="s">
        <v>56</v>
      </c>
      <c r="F109" s="249"/>
      <c r="G109" s="250"/>
      <c r="H109" s="248"/>
      <c r="I109" s="249"/>
      <c r="J109" s="235"/>
      <c r="K109" s="248"/>
      <c r="L109" s="249"/>
      <c r="M109" s="250"/>
      <c r="N109" s="248"/>
      <c r="O109" s="249"/>
      <c r="P109" s="235"/>
      <c r="Q109" s="248"/>
      <c r="R109" s="249"/>
      <c r="S109" s="250"/>
      <c r="T109" s="248"/>
      <c r="U109" s="249"/>
      <c r="V109" s="250"/>
      <c r="W109" s="248"/>
      <c r="X109" s="249"/>
      <c r="Y109" s="250"/>
      <c r="Z109" s="248"/>
      <c r="AA109" s="249"/>
      <c r="AB109" s="235"/>
      <c r="AC109" s="248"/>
      <c r="AD109" s="249"/>
      <c r="AE109" s="62"/>
      <c r="AF109" s="64"/>
      <c r="AG109" s="39"/>
      <c r="AH109" s="62"/>
      <c r="AI109" s="64"/>
      <c r="AJ109" s="39"/>
      <c r="AK109" s="62"/>
      <c r="AL109" s="64"/>
      <c r="AM109" s="39"/>
      <c r="AN109" s="62"/>
      <c r="AO109" s="64"/>
      <c r="AP109" s="39"/>
      <c r="AQ109" s="62"/>
      <c r="AR109" s="64"/>
      <c r="AS109" s="39"/>
      <c r="AT109" s="62"/>
      <c r="AU109" s="64"/>
      <c r="AV109" s="39"/>
    </row>
    <row r="110" spans="1:48" x14ac:dyDescent="0.3">
      <c r="A110" s="21" t="s">
        <v>103</v>
      </c>
      <c r="B110" s="21" t="s">
        <v>104</v>
      </c>
      <c r="C110" s="21" t="s">
        <v>105</v>
      </c>
      <c r="D110" s="21" t="s">
        <v>106</v>
      </c>
      <c r="E110" s="22"/>
      <c r="F110" s="220">
        <f>I110+AS110</f>
        <v>38</v>
      </c>
      <c r="G110" s="221">
        <v>2.1</v>
      </c>
      <c r="H110" s="179">
        <v>62.308</v>
      </c>
      <c r="I110" s="180">
        <f>IF(H110&lt;60,0,21-_xlfn.RANK.EQ(H110,$H$110:$H$126,0))</f>
        <v>19</v>
      </c>
      <c r="J110" s="221">
        <v>2.2000000000000002</v>
      </c>
      <c r="K110" s="179"/>
      <c r="L110" s="180">
        <f>IF(K110&lt;60,0,21-_xlfn.RANK.EQ(K110,$K$110:$K$126,0))</f>
        <v>0</v>
      </c>
      <c r="M110" s="221">
        <v>2.2000000000000002</v>
      </c>
      <c r="N110" s="179">
        <v>59.530999999999999</v>
      </c>
      <c r="O110" s="180">
        <f>IF(N110&lt;60,0,21-_xlfn.RANK.EQ(N110,$N$110:$N$132,0))</f>
        <v>0</v>
      </c>
      <c r="P110" s="221">
        <v>2.2999999999999998</v>
      </c>
      <c r="Q110" s="179">
        <v>68</v>
      </c>
      <c r="R110" s="180">
        <f>IF(Q110&lt;60,0,21-_xlfn.RANK.EQ(Q110,$Q$110:$Q$132,0))</f>
        <v>17</v>
      </c>
      <c r="S110" s="221">
        <v>2.2000000000000002</v>
      </c>
      <c r="T110" s="179"/>
      <c r="U110" s="180">
        <f>IF(T110&lt;60,0,21-_xlfn.RANK.EQ(T110,$T$110:$T$132,0))</f>
        <v>0</v>
      </c>
      <c r="V110" s="221">
        <v>2.2999999999999998</v>
      </c>
      <c r="W110" s="179"/>
      <c r="X110" s="180">
        <f>IF(W110&lt;60,0,21-_xlfn.RANK.EQ(W110,$W$110:$W$132,0))</f>
        <v>0</v>
      </c>
      <c r="Y110" s="221">
        <v>2.1</v>
      </c>
      <c r="Z110" s="179"/>
      <c r="AA110" s="180">
        <f>IF(Z110&lt;60,0,21-_xlfn.RANK.EQ(Z110,$Z$110:$Z$126,0))</f>
        <v>0</v>
      </c>
      <c r="AB110" s="221">
        <v>2.2000000000000002</v>
      </c>
      <c r="AC110" s="179"/>
      <c r="AD110" s="180">
        <f t="shared" ref="AD110:AD132" si="73">IF(AC110&lt;60,0,21-_xlfn.RANK.EQ(AC110,$AC$110:$AC$126,0))</f>
        <v>0</v>
      </c>
      <c r="AE110" s="75">
        <v>2.1</v>
      </c>
      <c r="AF110" s="77"/>
      <c r="AG110" s="78">
        <f>IF(AF110&lt;60,0,21-_xlfn.RANK.EQ(AF110,$AF$110:$AF$126,0))</f>
        <v>0</v>
      </c>
      <c r="AH110" s="75">
        <v>2.2000000000000002</v>
      </c>
      <c r="AI110" s="77"/>
      <c r="AJ110" s="78">
        <f>IF(AI110&lt;60,0,21-_xlfn.RANK.EQ(AI110,$AI$110:$AI$126,0))</f>
        <v>0</v>
      </c>
      <c r="AK110" s="75">
        <v>2.2000000000000002</v>
      </c>
      <c r="AL110" s="77"/>
      <c r="AM110" s="78">
        <f>IF(AL110&lt;60,0,21-_xlfn.RANK.EQ(AL110,$AL$110:$AL$126,0))</f>
        <v>0</v>
      </c>
      <c r="AN110" s="75">
        <v>2.2999999999999998</v>
      </c>
      <c r="AO110" s="77"/>
      <c r="AP110" s="78">
        <f>IF(AO110&lt;60,0,21-_xlfn.RANK.EQ(AO110,$AO$110:$AO$126,0))</f>
        <v>0</v>
      </c>
      <c r="AQ110" s="75">
        <v>2.2000000000000002</v>
      </c>
      <c r="AR110" s="77">
        <v>65.23</v>
      </c>
      <c r="AS110" s="78">
        <f>IF(AR110&lt;60,0,21-_xlfn.RANK.EQ(AR110,$AR$110:$AR$126,0))</f>
        <v>19</v>
      </c>
      <c r="AT110" s="75">
        <v>2.2999999999999998</v>
      </c>
      <c r="AU110" s="77">
        <v>56.93</v>
      </c>
      <c r="AV110" s="78" t="s">
        <v>411</v>
      </c>
    </row>
    <row r="111" spans="1:48" x14ac:dyDescent="0.3">
      <c r="A111" s="21" t="s">
        <v>128</v>
      </c>
      <c r="B111" s="21" t="s">
        <v>91</v>
      </c>
      <c r="C111" s="22" t="s">
        <v>92</v>
      </c>
      <c r="D111" s="21" t="s">
        <v>129</v>
      </c>
      <c r="E111" s="22"/>
      <c r="F111" s="220">
        <f>I111+AS111</f>
        <v>40</v>
      </c>
      <c r="G111" s="221">
        <v>2.1</v>
      </c>
      <c r="H111" s="179">
        <v>70.962000000000003</v>
      </c>
      <c r="I111" s="180">
        <f t="shared" ref="I111:I126" si="74">IF(H111&lt;60,0,21-_xlfn.RANK.EQ(H111,$H$110:$H$126,0))</f>
        <v>20</v>
      </c>
      <c r="J111" s="221">
        <v>2.2000000000000002</v>
      </c>
      <c r="K111" s="179"/>
      <c r="L111" s="180">
        <f t="shared" ref="L111:L126" si="75">IF(K111&lt;60,0,21-_xlfn.RANK.EQ(K111,$K$110:$K$126,0))</f>
        <v>0</v>
      </c>
      <c r="M111" s="221">
        <v>2.2000000000000002</v>
      </c>
      <c r="N111" s="179"/>
      <c r="O111" s="180">
        <f t="shared" ref="O111:O132" si="76">IF(N111&lt;60,0,21-_xlfn.RANK.EQ(N111,$N$110:$N$132,0))</f>
        <v>0</v>
      </c>
      <c r="P111" s="221">
        <v>2.2999999999999998</v>
      </c>
      <c r="Q111" s="179"/>
      <c r="R111" s="180">
        <f t="shared" ref="R111:R132" si="77">IF(Q111&lt;60,0,21-_xlfn.RANK.EQ(Q111,$Q$110:$Q$132,0))</f>
        <v>0</v>
      </c>
      <c r="S111" s="221">
        <v>2.2000000000000002</v>
      </c>
      <c r="T111" s="179">
        <v>67.188000000000002</v>
      </c>
      <c r="U111" s="180">
        <f t="shared" ref="U111:U132" si="78">IF(T111&lt;60,0,21-_xlfn.RANK.EQ(T111,$T$110:$T$132,0))</f>
        <v>19</v>
      </c>
      <c r="V111" s="221">
        <v>2.2999999999999998</v>
      </c>
      <c r="W111" s="179">
        <v>68.143000000000001</v>
      </c>
      <c r="X111" s="180">
        <f t="shared" ref="X111:X132" si="79">IF(W111&lt;60,0,21-_xlfn.RANK.EQ(W111,$W$110:$W$132,0))</f>
        <v>15</v>
      </c>
      <c r="Y111" s="221">
        <v>2.1</v>
      </c>
      <c r="Z111" s="179"/>
      <c r="AA111" s="180">
        <f t="shared" ref="AA111:AA132" si="80">IF(Z111&lt;60,0,21-_xlfn.RANK.EQ(Z111,$Z$110:$Z$126,0))</f>
        <v>0</v>
      </c>
      <c r="AB111" s="221">
        <v>2.2000000000000002</v>
      </c>
      <c r="AC111" s="179"/>
      <c r="AD111" s="180">
        <f t="shared" si="73"/>
        <v>0</v>
      </c>
      <c r="AE111" s="75">
        <v>2.1</v>
      </c>
      <c r="AF111" s="77">
        <v>77.114999999999995</v>
      </c>
      <c r="AG111" s="78">
        <f t="shared" ref="AG111:AG126" si="81">IF(AF111&lt;60,0,21-_xlfn.RANK.EQ(AF111,$AF$110:$AF$126,0))</f>
        <v>20</v>
      </c>
      <c r="AH111" s="75">
        <v>2.2000000000000002</v>
      </c>
      <c r="AI111" s="77"/>
      <c r="AJ111" s="78">
        <f t="shared" ref="AJ111:AJ126" si="82">IF(AI111&lt;60,0,21-_xlfn.RANK.EQ(AI111,$AI$110:$AI$126,0))</f>
        <v>0</v>
      </c>
      <c r="AK111" s="75">
        <v>2.2000000000000002</v>
      </c>
      <c r="AL111" s="77"/>
      <c r="AM111" s="78">
        <f t="shared" ref="AM111:AM126" si="83">IF(AL111&lt;60,0,21-_xlfn.RANK.EQ(AL111,$AL$110:$AL$126,0))</f>
        <v>0</v>
      </c>
      <c r="AN111" s="75">
        <v>2.2999999999999998</v>
      </c>
      <c r="AO111" s="77"/>
      <c r="AP111" s="78">
        <f t="shared" ref="AP111:AP126" si="84">IF(AO111&lt;60,0,21-_xlfn.RANK.EQ(AO111,$AO$110:$AO$126,0))</f>
        <v>0</v>
      </c>
      <c r="AQ111" s="75">
        <v>2.2000000000000002</v>
      </c>
      <c r="AR111" s="77">
        <v>66.25</v>
      </c>
      <c r="AS111" s="78">
        <f t="shared" ref="AS111:AS126" si="85">IF(AR111&lt;60,0,21-_xlfn.RANK.EQ(AR111,$AR$110:$AR$126,0))</f>
        <v>20</v>
      </c>
      <c r="AT111" s="75">
        <v>2.2999999999999998</v>
      </c>
      <c r="AU111" s="77"/>
      <c r="AV111" s="78">
        <f t="shared" ref="AV111:AV126" si="86">IF(AU111&lt;60,0,21-_xlfn.RANK.EQ(AU111,$AU$110:$AU$126,0))</f>
        <v>0</v>
      </c>
    </row>
    <row r="112" spans="1:48" x14ac:dyDescent="0.3">
      <c r="A112" s="21" t="s">
        <v>134</v>
      </c>
      <c r="B112" s="21" t="s">
        <v>135</v>
      </c>
      <c r="C112" s="22" t="s">
        <v>136</v>
      </c>
      <c r="D112" s="21" t="s">
        <v>137</v>
      </c>
      <c r="E112" s="22"/>
      <c r="F112" s="220">
        <v>0</v>
      </c>
      <c r="G112" s="221">
        <v>2.1</v>
      </c>
      <c r="H112" s="179"/>
      <c r="I112" s="180">
        <f t="shared" si="74"/>
        <v>0</v>
      </c>
      <c r="J112" s="221">
        <v>2.2000000000000002</v>
      </c>
      <c r="K112" s="179"/>
      <c r="L112" s="180">
        <f t="shared" si="75"/>
        <v>0</v>
      </c>
      <c r="M112" s="221">
        <v>2.2000000000000002</v>
      </c>
      <c r="N112" s="179"/>
      <c r="O112" s="180">
        <f t="shared" si="76"/>
        <v>0</v>
      </c>
      <c r="P112" s="221">
        <v>2.2999999999999998</v>
      </c>
      <c r="Q112" s="179"/>
      <c r="R112" s="180">
        <f t="shared" si="77"/>
        <v>0</v>
      </c>
      <c r="S112" s="221">
        <v>2.2000000000000002</v>
      </c>
      <c r="T112" s="179"/>
      <c r="U112" s="180">
        <f t="shared" si="78"/>
        <v>0</v>
      </c>
      <c r="V112" s="221">
        <v>2.2999999999999998</v>
      </c>
      <c r="W112" s="179"/>
      <c r="X112" s="180">
        <f t="shared" si="79"/>
        <v>0</v>
      </c>
      <c r="Y112" s="221">
        <v>2.1</v>
      </c>
      <c r="Z112" s="179"/>
      <c r="AA112" s="180">
        <f t="shared" si="80"/>
        <v>0</v>
      </c>
      <c r="AB112" s="221">
        <v>2.2000000000000002</v>
      </c>
      <c r="AC112" s="179"/>
      <c r="AD112" s="180">
        <f t="shared" si="73"/>
        <v>0</v>
      </c>
      <c r="AE112" s="75">
        <v>2.1</v>
      </c>
      <c r="AF112" s="77"/>
      <c r="AG112" s="78">
        <f t="shared" si="81"/>
        <v>0</v>
      </c>
      <c r="AH112" s="75">
        <v>2.2000000000000002</v>
      </c>
      <c r="AI112" s="77"/>
      <c r="AJ112" s="78">
        <f t="shared" si="82"/>
        <v>0</v>
      </c>
      <c r="AK112" s="75">
        <v>2.2000000000000002</v>
      </c>
      <c r="AL112" s="77"/>
      <c r="AM112" s="78">
        <f t="shared" si="83"/>
        <v>0</v>
      </c>
      <c r="AN112" s="75">
        <v>2.2999999999999998</v>
      </c>
      <c r="AO112" s="77"/>
      <c r="AP112" s="78">
        <f t="shared" si="84"/>
        <v>0</v>
      </c>
      <c r="AQ112" s="75">
        <v>2.2000000000000002</v>
      </c>
      <c r="AR112" s="77"/>
      <c r="AS112" s="78">
        <f t="shared" si="85"/>
        <v>0</v>
      </c>
      <c r="AT112" s="75">
        <v>2.2999999999999998</v>
      </c>
      <c r="AU112" s="77"/>
      <c r="AV112" s="78">
        <f t="shared" si="86"/>
        <v>0</v>
      </c>
    </row>
    <row r="113" spans="1:48" x14ac:dyDescent="0.3">
      <c r="A113" s="20" t="s">
        <v>141</v>
      </c>
      <c r="B113" s="21" t="s">
        <v>142</v>
      </c>
      <c r="C113" s="22" t="s">
        <v>82</v>
      </c>
      <c r="D113" s="22" t="s">
        <v>143</v>
      </c>
      <c r="E113" s="22"/>
      <c r="F113" s="220">
        <f>O113</f>
        <v>20</v>
      </c>
      <c r="G113" s="221">
        <v>2.1</v>
      </c>
      <c r="H113" s="179"/>
      <c r="I113" s="180">
        <f t="shared" si="74"/>
        <v>0</v>
      </c>
      <c r="J113" s="221">
        <v>2.2000000000000002</v>
      </c>
      <c r="K113" s="179"/>
      <c r="L113" s="180">
        <f t="shared" si="75"/>
        <v>0</v>
      </c>
      <c r="M113" s="221">
        <v>2.2000000000000002</v>
      </c>
      <c r="N113" s="179">
        <v>69.375</v>
      </c>
      <c r="O113" s="180">
        <f t="shared" si="76"/>
        <v>20</v>
      </c>
      <c r="P113" s="221">
        <v>2.2999999999999998</v>
      </c>
      <c r="Q113" s="179">
        <v>70.286000000000001</v>
      </c>
      <c r="R113" s="180">
        <f t="shared" si="77"/>
        <v>19</v>
      </c>
      <c r="S113" s="221">
        <v>2.2000000000000002</v>
      </c>
      <c r="T113" s="179"/>
      <c r="U113" s="180">
        <f t="shared" si="78"/>
        <v>0</v>
      </c>
      <c r="V113" s="221">
        <v>2.2999999999999998</v>
      </c>
      <c r="W113" s="179"/>
      <c r="X113" s="180">
        <f t="shared" si="79"/>
        <v>0</v>
      </c>
      <c r="Y113" s="221">
        <v>2.1</v>
      </c>
      <c r="Z113" s="179"/>
      <c r="AA113" s="180">
        <f t="shared" si="80"/>
        <v>0</v>
      </c>
      <c r="AB113" s="221">
        <v>2.2000000000000002</v>
      </c>
      <c r="AC113" s="179"/>
      <c r="AD113" s="180">
        <f t="shared" si="73"/>
        <v>0</v>
      </c>
      <c r="AE113" s="75">
        <v>2.1</v>
      </c>
      <c r="AF113" s="77"/>
      <c r="AG113" s="78">
        <f t="shared" si="81"/>
        <v>0</v>
      </c>
      <c r="AH113" s="75">
        <v>2.2000000000000002</v>
      </c>
      <c r="AI113" s="77"/>
      <c r="AJ113" s="78">
        <f t="shared" si="82"/>
        <v>0</v>
      </c>
      <c r="AK113" s="75">
        <v>2.2000000000000002</v>
      </c>
      <c r="AL113" s="77"/>
      <c r="AM113" s="78">
        <f t="shared" si="83"/>
        <v>0</v>
      </c>
      <c r="AN113" s="75">
        <v>2.2999999999999998</v>
      </c>
      <c r="AO113" s="77"/>
      <c r="AP113" s="78">
        <f t="shared" si="84"/>
        <v>0</v>
      </c>
      <c r="AQ113" s="75">
        <v>2.2000000000000002</v>
      </c>
      <c r="AR113" s="77"/>
      <c r="AS113" s="78">
        <f t="shared" si="85"/>
        <v>0</v>
      </c>
      <c r="AT113" s="75">
        <v>2.2999999999999998</v>
      </c>
      <c r="AU113" s="77"/>
      <c r="AV113" s="78">
        <f t="shared" si="86"/>
        <v>0</v>
      </c>
    </row>
    <row r="114" spans="1:48" x14ac:dyDescent="0.3">
      <c r="A114" s="21" t="s">
        <v>160</v>
      </c>
      <c r="B114" s="21" t="s">
        <v>161</v>
      </c>
      <c r="C114" s="22" t="s">
        <v>162</v>
      </c>
      <c r="D114" s="21" t="s">
        <v>163</v>
      </c>
      <c r="E114" s="22"/>
      <c r="F114" s="220">
        <v>0</v>
      </c>
      <c r="G114" s="221">
        <v>2.1</v>
      </c>
      <c r="H114" s="179"/>
      <c r="I114" s="180">
        <f t="shared" si="74"/>
        <v>0</v>
      </c>
      <c r="J114" s="221">
        <v>2.2000000000000002</v>
      </c>
      <c r="K114" s="179"/>
      <c r="L114" s="180">
        <f t="shared" si="75"/>
        <v>0</v>
      </c>
      <c r="M114" s="221">
        <v>2.2000000000000002</v>
      </c>
      <c r="N114" s="179"/>
      <c r="O114" s="180">
        <f t="shared" si="76"/>
        <v>0</v>
      </c>
      <c r="P114" s="221">
        <v>2.2999999999999998</v>
      </c>
      <c r="Q114" s="179"/>
      <c r="R114" s="180">
        <f t="shared" si="77"/>
        <v>0</v>
      </c>
      <c r="S114" s="221">
        <v>2.2000000000000002</v>
      </c>
      <c r="T114" s="179"/>
      <c r="U114" s="180">
        <f t="shared" si="78"/>
        <v>0</v>
      </c>
      <c r="V114" s="221">
        <v>2.2999999999999998</v>
      </c>
      <c r="W114" s="179"/>
      <c r="X114" s="180">
        <f t="shared" si="79"/>
        <v>0</v>
      </c>
      <c r="Y114" s="221">
        <v>2.1</v>
      </c>
      <c r="Z114" s="179"/>
      <c r="AA114" s="180">
        <f t="shared" si="80"/>
        <v>0</v>
      </c>
      <c r="AB114" s="221">
        <v>2.2000000000000002</v>
      </c>
      <c r="AC114" s="179"/>
      <c r="AD114" s="180">
        <f t="shared" si="73"/>
        <v>0</v>
      </c>
      <c r="AE114" s="75">
        <v>2.1</v>
      </c>
      <c r="AF114" s="77"/>
      <c r="AG114" s="78">
        <f t="shared" si="81"/>
        <v>0</v>
      </c>
      <c r="AH114" s="75">
        <v>2.2000000000000002</v>
      </c>
      <c r="AI114" s="77"/>
      <c r="AJ114" s="78">
        <f t="shared" si="82"/>
        <v>0</v>
      </c>
      <c r="AK114" s="75">
        <v>2.2000000000000002</v>
      </c>
      <c r="AL114" s="77"/>
      <c r="AM114" s="78">
        <f t="shared" si="83"/>
        <v>0</v>
      </c>
      <c r="AN114" s="75">
        <v>2.2999999999999998</v>
      </c>
      <c r="AO114" s="77"/>
      <c r="AP114" s="78">
        <f t="shared" si="84"/>
        <v>0</v>
      </c>
      <c r="AQ114" s="75">
        <v>2.2000000000000002</v>
      </c>
      <c r="AR114" s="77"/>
      <c r="AS114" s="78">
        <f t="shared" si="85"/>
        <v>0</v>
      </c>
      <c r="AT114" s="75">
        <v>2.2999999999999998</v>
      </c>
      <c r="AU114" s="77"/>
      <c r="AV114" s="78">
        <f t="shared" si="86"/>
        <v>0</v>
      </c>
    </row>
    <row r="115" spans="1:48" x14ac:dyDescent="0.3">
      <c r="A115" s="21" t="s">
        <v>160</v>
      </c>
      <c r="B115" s="21" t="s">
        <v>161</v>
      </c>
      <c r="C115" s="22" t="s">
        <v>162</v>
      </c>
      <c r="D115" s="21" t="s">
        <v>208</v>
      </c>
      <c r="E115" s="22"/>
      <c r="F115" s="220">
        <v>0</v>
      </c>
      <c r="G115" s="221">
        <v>2.1</v>
      </c>
      <c r="H115" s="179"/>
      <c r="I115" s="180">
        <f t="shared" si="74"/>
        <v>0</v>
      </c>
      <c r="J115" s="221">
        <v>2.2000000000000002</v>
      </c>
      <c r="K115" s="179"/>
      <c r="L115" s="180">
        <f t="shared" si="75"/>
        <v>0</v>
      </c>
      <c r="M115" s="221">
        <v>2.2000000000000002</v>
      </c>
      <c r="N115" s="179"/>
      <c r="O115" s="180">
        <f t="shared" si="76"/>
        <v>0</v>
      </c>
      <c r="P115" s="221">
        <v>2.2999999999999998</v>
      </c>
      <c r="Q115" s="179"/>
      <c r="R115" s="180">
        <f t="shared" si="77"/>
        <v>0</v>
      </c>
      <c r="S115" s="221">
        <v>2.2000000000000002</v>
      </c>
      <c r="T115" s="179"/>
      <c r="U115" s="180">
        <f t="shared" si="78"/>
        <v>0</v>
      </c>
      <c r="V115" s="221">
        <v>2.2999999999999998</v>
      </c>
      <c r="W115" s="179"/>
      <c r="X115" s="180">
        <f t="shared" si="79"/>
        <v>0</v>
      </c>
      <c r="Y115" s="221">
        <v>2.1</v>
      </c>
      <c r="Z115" s="179"/>
      <c r="AA115" s="180">
        <f t="shared" si="80"/>
        <v>0</v>
      </c>
      <c r="AB115" s="221">
        <v>2.2000000000000002</v>
      </c>
      <c r="AC115" s="179"/>
      <c r="AD115" s="180">
        <f t="shared" si="73"/>
        <v>0</v>
      </c>
      <c r="AE115" s="75">
        <v>2.1</v>
      </c>
      <c r="AF115" s="77"/>
      <c r="AG115" s="78">
        <f t="shared" si="81"/>
        <v>0</v>
      </c>
      <c r="AH115" s="75">
        <v>2.2000000000000002</v>
      </c>
      <c r="AI115" s="77"/>
      <c r="AJ115" s="78">
        <f t="shared" si="82"/>
        <v>0</v>
      </c>
      <c r="AK115" s="75">
        <v>2.2000000000000002</v>
      </c>
      <c r="AL115" s="77"/>
      <c r="AM115" s="78">
        <f t="shared" si="83"/>
        <v>0</v>
      </c>
      <c r="AN115" s="75">
        <v>2.2999999999999998</v>
      </c>
      <c r="AO115" s="77"/>
      <c r="AP115" s="78">
        <f t="shared" si="84"/>
        <v>0</v>
      </c>
      <c r="AQ115" s="75">
        <v>2.2000000000000002</v>
      </c>
      <c r="AR115" s="77"/>
      <c r="AS115" s="78">
        <f t="shared" si="85"/>
        <v>0</v>
      </c>
      <c r="AT115" s="75">
        <v>2.2999999999999998</v>
      </c>
      <c r="AU115" s="77"/>
      <c r="AV115" s="78">
        <f t="shared" si="86"/>
        <v>0</v>
      </c>
    </row>
    <row r="116" spans="1:48" x14ac:dyDescent="0.3">
      <c r="A116" s="21" t="s">
        <v>209</v>
      </c>
      <c r="B116" s="21" t="s">
        <v>61</v>
      </c>
      <c r="C116" s="22" t="s">
        <v>293</v>
      </c>
      <c r="D116" s="21" t="s">
        <v>62</v>
      </c>
      <c r="E116" s="22"/>
      <c r="F116" s="220">
        <f>O116</f>
        <v>0</v>
      </c>
      <c r="G116" s="221">
        <v>2.1</v>
      </c>
      <c r="H116" s="179"/>
      <c r="I116" s="180">
        <f t="shared" si="74"/>
        <v>0</v>
      </c>
      <c r="J116" s="221">
        <v>2.2000000000000002</v>
      </c>
      <c r="K116" s="179"/>
      <c r="L116" s="180">
        <f t="shared" si="75"/>
        <v>0</v>
      </c>
      <c r="M116" s="221">
        <v>2.2000000000000002</v>
      </c>
      <c r="N116" s="179"/>
      <c r="O116" s="180">
        <f t="shared" si="76"/>
        <v>0</v>
      </c>
      <c r="P116" s="221">
        <v>2.2999999999999998</v>
      </c>
      <c r="Q116" s="179"/>
      <c r="R116" s="180">
        <f t="shared" si="77"/>
        <v>0</v>
      </c>
      <c r="S116" s="221">
        <v>2.2000000000000002</v>
      </c>
      <c r="T116" s="179"/>
      <c r="U116" s="180">
        <f t="shared" si="78"/>
        <v>0</v>
      </c>
      <c r="V116" s="221">
        <v>2.2999999999999998</v>
      </c>
      <c r="W116" s="179"/>
      <c r="X116" s="180">
        <f t="shared" si="79"/>
        <v>0</v>
      </c>
      <c r="Y116" s="221">
        <v>2.1</v>
      </c>
      <c r="Z116" s="179"/>
      <c r="AA116" s="180">
        <f t="shared" si="80"/>
        <v>0</v>
      </c>
      <c r="AB116" s="221">
        <v>2.2000000000000002</v>
      </c>
      <c r="AC116" s="179"/>
      <c r="AD116" s="180">
        <f t="shared" si="73"/>
        <v>0</v>
      </c>
      <c r="AE116" s="75">
        <v>2.1</v>
      </c>
      <c r="AF116" s="77"/>
      <c r="AG116" s="78">
        <f t="shared" si="81"/>
        <v>0</v>
      </c>
      <c r="AH116" s="75">
        <v>2.2000000000000002</v>
      </c>
      <c r="AI116" s="77"/>
      <c r="AJ116" s="78">
        <f t="shared" si="82"/>
        <v>0</v>
      </c>
      <c r="AK116" s="75">
        <v>2.2000000000000002</v>
      </c>
      <c r="AL116" s="77"/>
      <c r="AM116" s="78">
        <f t="shared" si="83"/>
        <v>0</v>
      </c>
      <c r="AN116" s="75">
        <v>2.2999999999999998</v>
      </c>
      <c r="AO116" s="77"/>
      <c r="AP116" s="78">
        <f t="shared" si="84"/>
        <v>0</v>
      </c>
      <c r="AQ116" s="75">
        <v>2.2000000000000002</v>
      </c>
      <c r="AR116" s="77"/>
      <c r="AS116" s="78">
        <f t="shared" si="85"/>
        <v>0</v>
      </c>
      <c r="AT116" s="75">
        <v>2.2999999999999998</v>
      </c>
      <c r="AU116" s="77"/>
      <c r="AV116" s="78">
        <f t="shared" si="86"/>
        <v>0</v>
      </c>
    </row>
    <row r="117" spans="1:48" x14ac:dyDescent="0.3">
      <c r="A117" s="21" t="s">
        <v>209</v>
      </c>
      <c r="B117" s="21" t="s">
        <v>61</v>
      </c>
      <c r="C117" s="22" t="s">
        <v>293</v>
      </c>
      <c r="D117" s="21" t="s">
        <v>398</v>
      </c>
      <c r="E117" s="22"/>
      <c r="F117" s="220">
        <f>O117+AP117</f>
        <v>39</v>
      </c>
      <c r="G117" s="221">
        <v>2.1</v>
      </c>
      <c r="H117" s="179"/>
      <c r="I117" s="180">
        <f t="shared" si="74"/>
        <v>0</v>
      </c>
      <c r="J117" s="221">
        <v>2.2000000000000002</v>
      </c>
      <c r="K117" s="179"/>
      <c r="L117" s="180">
        <f t="shared" si="75"/>
        <v>0</v>
      </c>
      <c r="M117" s="221">
        <v>2.2000000000000002</v>
      </c>
      <c r="N117" s="179">
        <v>69.375</v>
      </c>
      <c r="O117" s="180">
        <f t="shared" ref="O117" si="87">IF(N117&lt;60,0,21-_xlfn.RANK.EQ(N117,$N$110:$N$132,0))</f>
        <v>20</v>
      </c>
      <c r="P117" s="221">
        <v>2.2999999999999998</v>
      </c>
      <c r="Q117" s="179">
        <v>67.570999999999998</v>
      </c>
      <c r="R117" s="180">
        <f t="shared" ref="R117" si="88">IF(Q117&lt;60,0,21-_xlfn.RANK.EQ(Q117,$Q$110:$Q$132,0))</f>
        <v>16</v>
      </c>
      <c r="S117" s="221">
        <v>2.2000000000000002</v>
      </c>
      <c r="T117" s="179">
        <v>59.530999999999999</v>
      </c>
      <c r="U117" s="180" t="s">
        <v>411</v>
      </c>
      <c r="V117" s="221">
        <v>2.2999999999999998</v>
      </c>
      <c r="W117" s="179">
        <v>64.213999999999999</v>
      </c>
      <c r="X117" s="180">
        <f t="shared" si="79"/>
        <v>14</v>
      </c>
      <c r="Y117" s="221">
        <v>2.1</v>
      </c>
      <c r="Z117" s="179"/>
      <c r="AA117" s="180">
        <f t="shared" ref="AA117" si="89">IF(Z117&lt;60,0,21-_xlfn.RANK.EQ(Z117,$Z$110:$Z$126,0))</f>
        <v>0</v>
      </c>
      <c r="AB117" s="221">
        <v>3.2</v>
      </c>
      <c r="AC117" s="179"/>
      <c r="AD117" s="180">
        <f t="shared" ref="AD117" si="90">IF(AC117&lt;60,0,21-_xlfn.RANK.EQ(AC117,$AC$110:$AC$126,0))</f>
        <v>0</v>
      </c>
      <c r="AE117" s="75">
        <v>2.1</v>
      </c>
      <c r="AF117" s="77"/>
      <c r="AG117" s="78">
        <f t="shared" ref="AG117" si="91">IF(AF117&lt;60,0,21-_xlfn.RANK.EQ(AF117,$AF$110:$AF$126,0))</f>
        <v>0</v>
      </c>
      <c r="AH117" s="75">
        <v>2.2000000000000002</v>
      </c>
      <c r="AI117" s="77"/>
      <c r="AJ117" s="78">
        <f t="shared" ref="AJ117" si="92">IF(AI117&lt;60,0,21-_xlfn.RANK.EQ(AI117,$AI$110:$AI$126,0))</f>
        <v>0</v>
      </c>
      <c r="AK117" s="75">
        <v>3.2</v>
      </c>
      <c r="AL117" s="77"/>
      <c r="AM117" s="78">
        <f t="shared" ref="AM117" si="93">IF(AL117&lt;60,0,21-_xlfn.RANK.EQ(AL117,$AL$110:$AL$126,0))</f>
        <v>0</v>
      </c>
      <c r="AN117" s="75">
        <v>2.2999999999999998</v>
      </c>
      <c r="AO117" s="77">
        <v>62</v>
      </c>
      <c r="AP117" s="78">
        <f t="shared" ref="AP117" si="94">IF(AO117&lt;60,0,21-_xlfn.RANK.EQ(AO117,$AO$110:$AO$126,0))</f>
        <v>19</v>
      </c>
      <c r="AQ117" s="75">
        <v>2.2000000000000002</v>
      </c>
      <c r="AR117" s="77"/>
      <c r="AS117" s="78">
        <f t="shared" ref="AS117" si="95">IF(AR117&lt;60,0,21-_xlfn.RANK.EQ(AR117,$AR$110:$AR$126,0))</f>
        <v>0</v>
      </c>
      <c r="AT117" s="75">
        <v>2.2999999999999998</v>
      </c>
      <c r="AU117" s="77"/>
      <c r="AV117" s="78">
        <f t="shared" ref="AV117" si="96">IF(AU117&lt;60,0,21-_xlfn.RANK.EQ(AU117,$AU$110:$AU$126,0))</f>
        <v>0</v>
      </c>
    </row>
    <row r="118" spans="1:48" x14ac:dyDescent="0.3">
      <c r="A118" s="21" t="s">
        <v>223</v>
      </c>
      <c r="B118" s="21" t="s">
        <v>71</v>
      </c>
      <c r="C118" s="21" t="s">
        <v>224</v>
      </c>
      <c r="D118" s="22" t="s">
        <v>72</v>
      </c>
      <c r="E118" s="22"/>
      <c r="F118" s="220">
        <v>0</v>
      </c>
      <c r="G118" s="221">
        <v>2.1</v>
      </c>
      <c r="H118" s="179"/>
      <c r="I118" s="180">
        <f t="shared" si="74"/>
        <v>0</v>
      </c>
      <c r="J118" s="221">
        <v>2.2000000000000002</v>
      </c>
      <c r="K118" s="179"/>
      <c r="L118" s="180">
        <f t="shared" si="75"/>
        <v>0</v>
      </c>
      <c r="M118" s="221">
        <v>2.2000000000000002</v>
      </c>
      <c r="N118" s="179"/>
      <c r="O118" s="180">
        <f t="shared" si="76"/>
        <v>0</v>
      </c>
      <c r="P118" s="221">
        <v>2.2999999999999998</v>
      </c>
      <c r="Q118" s="179"/>
      <c r="R118" s="180">
        <f t="shared" si="77"/>
        <v>0</v>
      </c>
      <c r="S118" s="221">
        <v>2.2000000000000002</v>
      </c>
      <c r="T118" s="179"/>
      <c r="U118" s="180">
        <f t="shared" si="78"/>
        <v>0</v>
      </c>
      <c r="V118" s="221">
        <v>2.2999999999999998</v>
      </c>
      <c r="W118" s="179"/>
      <c r="X118" s="180">
        <f t="shared" si="79"/>
        <v>0</v>
      </c>
      <c r="Y118" s="221">
        <v>2.1</v>
      </c>
      <c r="Z118" s="179"/>
      <c r="AA118" s="180">
        <f t="shared" si="80"/>
        <v>0</v>
      </c>
      <c r="AB118" s="221">
        <v>2.2000000000000002</v>
      </c>
      <c r="AC118" s="179"/>
      <c r="AD118" s="180">
        <f t="shared" si="73"/>
        <v>0</v>
      </c>
      <c r="AE118" s="75">
        <v>2.1</v>
      </c>
      <c r="AF118" s="77"/>
      <c r="AG118" s="78">
        <f t="shared" si="81"/>
        <v>0</v>
      </c>
      <c r="AH118" s="75">
        <v>2.2000000000000002</v>
      </c>
      <c r="AI118" s="77"/>
      <c r="AJ118" s="78">
        <f t="shared" si="82"/>
        <v>0</v>
      </c>
      <c r="AK118" s="75">
        <v>2.2000000000000002</v>
      </c>
      <c r="AL118" s="77"/>
      <c r="AM118" s="78">
        <f t="shared" si="83"/>
        <v>0</v>
      </c>
      <c r="AN118" s="75">
        <v>2.2999999999999998</v>
      </c>
      <c r="AO118" s="77"/>
      <c r="AP118" s="78">
        <f t="shared" si="84"/>
        <v>0</v>
      </c>
      <c r="AQ118" s="75">
        <v>2.2000000000000002</v>
      </c>
      <c r="AR118" s="77"/>
      <c r="AS118" s="78">
        <f t="shared" si="85"/>
        <v>0</v>
      </c>
      <c r="AT118" s="75">
        <v>2.2999999999999998</v>
      </c>
      <c r="AU118" s="77"/>
      <c r="AV118" s="78">
        <f t="shared" si="86"/>
        <v>0</v>
      </c>
    </row>
    <row r="119" spans="1:48" x14ac:dyDescent="0.3">
      <c r="A119" s="21" t="s">
        <v>223</v>
      </c>
      <c r="B119" s="21" t="s">
        <v>71</v>
      </c>
      <c r="C119" s="21" t="s">
        <v>224</v>
      </c>
      <c r="D119" s="4" t="s">
        <v>225</v>
      </c>
      <c r="E119" s="22"/>
      <c r="F119" s="220">
        <v>0</v>
      </c>
      <c r="G119" s="221">
        <v>2.1</v>
      </c>
      <c r="H119" s="179"/>
      <c r="I119" s="180">
        <f t="shared" si="74"/>
        <v>0</v>
      </c>
      <c r="J119" s="221">
        <v>2.2000000000000002</v>
      </c>
      <c r="K119" s="179"/>
      <c r="L119" s="180">
        <f t="shared" si="75"/>
        <v>0</v>
      </c>
      <c r="M119" s="221">
        <v>2.2000000000000002</v>
      </c>
      <c r="N119" s="179"/>
      <c r="O119" s="180">
        <f t="shared" si="76"/>
        <v>0</v>
      </c>
      <c r="P119" s="221">
        <v>2.2999999999999998</v>
      </c>
      <c r="Q119" s="179"/>
      <c r="R119" s="180">
        <f t="shared" si="77"/>
        <v>0</v>
      </c>
      <c r="S119" s="221">
        <v>2.2000000000000002</v>
      </c>
      <c r="T119" s="179"/>
      <c r="U119" s="180">
        <f t="shared" si="78"/>
        <v>0</v>
      </c>
      <c r="V119" s="221">
        <v>2.2999999999999998</v>
      </c>
      <c r="W119" s="179"/>
      <c r="X119" s="180">
        <f t="shared" si="79"/>
        <v>0</v>
      </c>
      <c r="Y119" s="221">
        <v>2.1</v>
      </c>
      <c r="Z119" s="179"/>
      <c r="AA119" s="180">
        <f t="shared" si="80"/>
        <v>0</v>
      </c>
      <c r="AB119" s="221">
        <v>2.2000000000000002</v>
      </c>
      <c r="AC119" s="179"/>
      <c r="AD119" s="180">
        <f t="shared" si="73"/>
        <v>0</v>
      </c>
      <c r="AE119" s="75">
        <v>2.1</v>
      </c>
      <c r="AF119" s="77"/>
      <c r="AG119" s="78">
        <f t="shared" si="81"/>
        <v>0</v>
      </c>
      <c r="AH119" s="75">
        <v>2.2000000000000002</v>
      </c>
      <c r="AI119" s="77"/>
      <c r="AJ119" s="78">
        <f t="shared" si="82"/>
        <v>0</v>
      </c>
      <c r="AK119" s="75">
        <v>2.2000000000000002</v>
      </c>
      <c r="AL119" s="77"/>
      <c r="AM119" s="78">
        <f t="shared" si="83"/>
        <v>0</v>
      </c>
      <c r="AN119" s="75">
        <v>2.2999999999999998</v>
      </c>
      <c r="AO119" s="77"/>
      <c r="AP119" s="78">
        <f t="shared" si="84"/>
        <v>0</v>
      </c>
      <c r="AQ119" s="75">
        <v>2.2000000000000002</v>
      </c>
      <c r="AR119" s="77"/>
      <c r="AS119" s="78">
        <f t="shared" si="85"/>
        <v>0</v>
      </c>
      <c r="AT119" s="75">
        <v>2.2999999999999998</v>
      </c>
      <c r="AU119" s="77"/>
      <c r="AV119" s="78">
        <f t="shared" si="86"/>
        <v>0</v>
      </c>
    </row>
    <row r="120" spans="1:48" x14ac:dyDescent="0.3">
      <c r="A120" s="24" t="s">
        <v>257</v>
      </c>
      <c r="B120" s="24" t="s">
        <v>258</v>
      </c>
      <c r="C120" s="24" t="s">
        <v>259</v>
      </c>
      <c r="D120" s="3" t="s">
        <v>260</v>
      </c>
      <c r="E120" s="25"/>
      <c r="F120" s="277">
        <f>O120+X120</f>
        <v>36</v>
      </c>
      <c r="G120" s="225">
        <v>2.1</v>
      </c>
      <c r="H120" s="228"/>
      <c r="I120" s="180">
        <f t="shared" si="74"/>
        <v>0</v>
      </c>
      <c r="J120" s="225">
        <v>2.2000000000000002</v>
      </c>
      <c r="K120" s="228"/>
      <c r="L120" s="180">
        <f t="shared" si="75"/>
        <v>0</v>
      </c>
      <c r="M120" s="225">
        <v>2.2000000000000002</v>
      </c>
      <c r="N120" s="278">
        <v>68.906000000000006</v>
      </c>
      <c r="O120" s="180">
        <f t="shared" si="76"/>
        <v>18</v>
      </c>
      <c r="P120" s="225">
        <v>2.2999999999999998</v>
      </c>
      <c r="Q120" s="228"/>
      <c r="R120" s="180">
        <f t="shared" si="77"/>
        <v>0</v>
      </c>
      <c r="S120" s="225">
        <v>2.2000000000000002</v>
      </c>
      <c r="T120" s="228">
        <v>65.938000000000002</v>
      </c>
      <c r="U120" s="180">
        <f t="shared" si="78"/>
        <v>17</v>
      </c>
      <c r="V120" s="225">
        <v>2.2999999999999998</v>
      </c>
      <c r="W120" s="228">
        <v>69.5</v>
      </c>
      <c r="X120" s="180">
        <f t="shared" si="79"/>
        <v>18</v>
      </c>
      <c r="Y120" s="225">
        <v>2.1</v>
      </c>
      <c r="Z120" s="228"/>
      <c r="AA120" s="180">
        <f t="shared" si="80"/>
        <v>0</v>
      </c>
      <c r="AB120" s="225">
        <v>2.2000000000000002</v>
      </c>
      <c r="AC120" s="228"/>
      <c r="AD120" s="180">
        <f t="shared" si="73"/>
        <v>0</v>
      </c>
      <c r="AE120" s="75">
        <v>2.1</v>
      </c>
      <c r="AF120" s="83"/>
      <c r="AG120" s="78">
        <f t="shared" si="81"/>
        <v>0</v>
      </c>
      <c r="AH120" s="75">
        <v>2.2000000000000002</v>
      </c>
      <c r="AI120" s="83"/>
      <c r="AJ120" s="78">
        <f t="shared" si="82"/>
        <v>0</v>
      </c>
      <c r="AK120" s="80">
        <v>2.2000000000000002</v>
      </c>
      <c r="AL120" s="83"/>
      <c r="AM120" s="78">
        <f t="shared" si="83"/>
        <v>0</v>
      </c>
      <c r="AN120" s="75">
        <v>2.2999999999999998</v>
      </c>
      <c r="AO120" s="83"/>
      <c r="AP120" s="78">
        <f t="shared" si="84"/>
        <v>0</v>
      </c>
      <c r="AQ120" s="75">
        <v>2.2000000000000002</v>
      </c>
      <c r="AR120" s="83"/>
      <c r="AS120" s="78">
        <f t="shared" si="85"/>
        <v>0</v>
      </c>
      <c r="AT120" s="75">
        <v>2.2999999999999998</v>
      </c>
      <c r="AU120" s="83"/>
      <c r="AV120" s="78">
        <f t="shared" si="86"/>
        <v>0</v>
      </c>
    </row>
    <row r="121" spans="1:48" x14ac:dyDescent="0.3">
      <c r="A121" s="21" t="s">
        <v>285</v>
      </c>
      <c r="B121" s="21" t="s">
        <v>286</v>
      </c>
      <c r="C121" s="21" t="s">
        <v>287</v>
      </c>
      <c r="D121" s="21" t="s">
        <v>288</v>
      </c>
      <c r="E121" s="22"/>
      <c r="F121" s="220">
        <f>I121+U121</f>
        <v>36</v>
      </c>
      <c r="G121" s="221">
        <v>2.1</v>
      </c>
      <c r="H121" s="179">
        <v>61.154000000000003</v>
      </c>
      <c r="I121" s="180">
        <f t="shared" si="74"/>
        <v>18</v>
      </c>
      <c r="J121" s="221">
        <v>2.2000000000000002</v>
      </c>
      <c r="K121" s="179"/>
      <c r="L121" s="180">
        <f t="shared" si="75"/>
        <v>0</v>
      </c>
      <c r="M121" s="222">
        <v>2.2000000000000002</v>
      </c>
      <c r="N121" s="222"/>
      <c r="O121" s="180">
        <f t="shared" si="76"/>
        <v>0</v>
      </c>
      <c r="P121" s="222">
        <v>2.2999999999999998</v>
      </c>
      <c r="Q121" s="222"/>
      <c r="R121" s="180">
        <f t="shared" si="77"/>
        <v>0</v>
      </c>
      <c r="S121" s="222">
        <v>2.2000000000000002</v>
      </c>
      <c r="T121" s="222">
        <v>66.483999999999995</v>
      </c>
      <c r="U121" s="180">
        <f t="shared" si="78"/>
        <v>18</v>
      </c>
      <c r="V121" s="222">
        <v>2.2999999999999998</v>
      </c>
      <c r="W121" s="222">
        <v>68.5</v>
      </c>
      <c r="X121" s="180">
        <f t="shared" si="79"/>
        <v>17</v>
      </c>
      <c r="Y121" s="221">
        <v>2.1</v>
      </c>
      <c r="Z121" s="222"/>
      <c r="AA121" s="180">
        <f t="shared" si="80"/>
        <v>0</v>
      </c>
      <c r="AB121" s="222">
        <v>2.2000000000000002</v>
      </c>
      <c r="AC121" s="222"/>
      <c r="AD121" s="180">
        <f t="shared" si="73"/>
        <v>0</v>
      </c>
      <c r="AE121" s="75">
        <v>2.1</v>
      </c>
      <c r="AF121" s="76"/>
      <c r="AG121" s="78">
        <f t="shared" si="81"/>
        <v>0</v>
      </c>
      <c r="AH121" s="75">
        <v>2.2000000000000002</v>
      </c>
      <c r="AI121" s="76"/>
      <c r="AJ121" s="78">
        <f t="shared" si="82"/>
        <v>0</v>
      </c>
      <c r="AK121" s="76">
        <v>2.2000000000000002</v>
      </c>
      <c r="AL121" s="76"/>
      <c r="AM121" s="78">
        <f t="shared" si="83"/>
        <v>0</v>
      </c>
      <c r="AN121" s="75">
        <v>2.2999999999999998</v>
      </c>
      <c r="AO121" s="76">
        <v>61</v>
      </c>
      <c r="AP121" s="78">
        <f t="shared" si="84"/>
        <v>18</v>
      </c>
      <c r="AQ121" s="75">
        <v>2.2000000000000002</v>
      </c>
      <c r="AR121" s="76"/>
      <c r="AS121" s="78">
        <f t="shared" si="85"/>
        <v>0</v>
      </c>
      <c r="AT121" s="75">
        <v>2.2999999999999998</v>
      </c>
      <c r="AU121" s="77"/>
      <c r="AV121" s="78">
        <f t="shared" si="86"/>
        <v>0</v>
      </c>
    </row>
    <row r="122" spans="1:48" x14ac:dyDescent="0.3">
      <c r="A122" s="21" t="s">
        <v>285</v>
      </c>
      <c r="B122" s="21" t="s">
        <v>286</v>
      </c>
      <c r="C122" s="21" t="s">
        <v>287</v>
      </c>
      <c r="D122" s="21" t="s">
        <v>289</v>
      </c>
      <c r="E122" s="22"/>
      <c r="F122" s="220">
        <f>L122+AV122</f>
        <v>39</v>
      </c>
      <c r="G122" s="221">
        <v>2.1</v>
      </c>
      <c r="H122" s="179"/>
      <c r="I122" s="180">
        <f t="shared" si="74"/>
        <v>0</v>
      </c>
      <c r="J122" s="221">
        <v>2.2000000000000002</v>
      </c>
      <c r="K122" s="179">
        <v>65.781000000000006</v>
      </c>
      <c r="L122" s="180">
        <f t="shared" si="75"/>
        <v>20</v>
      </c>
      <c r="M122" s="222">
        <v>2.2000000000000002</v>
      </c>
      <c r="N122" s="222"/>
      <c r="O122" s="180">
        <f t="shared" si="76"/>
        <v>0</v>
      </c>
      <c r="P122" s="222">
        <v>2.2999999999999998</v>
      </c>
      <c r="Q122" s="222"/>
      <c r="R122" s="180">
        <f t="shared" si="77"/>
        <v>0</v>
      </c>
      <c r="S122" s="222">
        <v>2.2000000000000002</v>
      </c>
      <c r="T122" s="222"/>
      <c r="U122" s="180">
        <f t="shared" si="78"/>
        <v>0</v>
      </c>
      <c r="V122" s="222">
        <v>2.2999999999999998</v>
      </c>
      <c r="W122" s="222"/>
      <c r="X122" s="180">
        <f t="shared" si="79"/>
        <v>0</v>
      </c>
      <c r="Y122" s="221">
        <v>2.1</v>
      </c>
      <c r="Z122" s="222"/>
      <c r="AA122" s="180">
        <f t="shared" si="80"/>
        <v>0</v>
      </c>
      <c r="AB122" s="222">
        <v>2.2000000000000002</v>
      </c>
      <c r="AC122" s="222"/>
      <c r="AD122" s="180">
        <f t="shared" si="73"/>
        <v>0</v>
      </c>
      <c r="AE122" s="75">
        <v>2.1</v>
      </c>
      <c r="AF122" s="76"/>
      <c r="AG122" s="78">
        <f t="shared" si="81"/>
        <v>0</v>
      </c>
      <c r="AH122" s="75">
        <v>2.2000000000000002</v>
      </c>
      <c r="AI122" s="76"/>
      <c r="AJ122" s="78">
        <f t="shared" si="82"/>
        <v>0</v>
      </c>
      <c r="AK122" s="76">
        <v>2.2000000000000002</v>
      </c>
      <c r="AL122" s="76"/>
      <c r="AM122" s="78">
        <f t="shared" si="83"/>
        <v>0</v>
      </c>
      <c r="AN122" s="75">
        <v>2.2999999999999998</v>
      </c>
      <c r="AO122" s="76"/>
      <c r="AP122" s="78">
        <f t="shared" si="84"/>
        <v>0</v>
      </c>
      <c r="AQ122" s="75">
        <v>2.2000000000000002</v>
      </c>
      <c r="AR122" s="76"/>
      <c r="AS122" s="78">
        <f t="shared" si="85"/>
        <v>0</v>
      </c>
      <c r="AT122" s="75">
        <v>2.2999999999999998</v>
      </c>
      <c r="AU122" s="77">
        <v>66.64</v>
      </c>
      <c r="AV122" s="78">
        <v>19</v>
      </c>
    </row>
    <row r="123" spans="1:48" x14ac:dyDescent="0.3">
      <c r="A123" s="21" t="s">
        <v>170</v>
      </c>
      <c r="B123" s="21" t="s">
        <v>171</v>
      </c>
      <c r="C123" s="21" t="s">
        <v>297</v>
      </c>
      <c r="D123" s="1" t="s">
        <v>366</v>
      </c>
      <c r="E123" s="22"/>
      <c r="F123" s="220">
        <v>0</v>
      </c>
      <c r="G123" s="221">
        <v>2.1</v>
      </c>
      <c r="H123" s="179"/>
      <c r="I123" s="180">
        <f t="shared" si="74"/>
        <v>0</v>
      </c>
      <c r="J123" s="221">
        <v>2.2000000000000002</v>
      </c>
      <c r="K123" s="179"/>
      <c r="L123" s="180">
        <f t="shared" si="75"/>
        <v>0</v>
      </c>
      <c r="M123" s="222">
        <v>2.2000000000000002</v>
      </c>
      <c r="N123" s="222"/>
      <c r="O123" s="180">
        <f t="shared" si="76"/>
        <v>0</v>
      </c>
      <c r="P123" s="222">
        <v>2.2999999999999998</v>
      </c>
      <c r="Q123" s="222"/>
      <c r="R123" s="180">
        <f t="shared" si="77"/>
        <v>0</v>
      </c>
      <c r="S123" s="222">
        <v>2.2000000000000002</v>
      </c>
      <c r="T123" s="222"/>
      <c r="U123" s="180">
        <f t="shared" si="78"/>
        <v>0</v>
      </c>
      <c r="V123" s="222">
        <v>2.2999999999999998</v>
      </c>
      <c r="W123" s="222"/>
      <c r="X123" s="180">
        <f t="shared" si="79"/>
        <v>0</v>
      </c>
      <c r="Y123" s="221">
        <v>2.1</v>
      </c>
      <c r="Z123" s="222"/>
      <c r="AA123" s="180">
        <f t="shared" si="80"/>
        <v>0</v>
      </c>
      <c r="AB123" s="222">
        <v>2.2000000000000002</v>
      </c>
      <c r="AC123" s="222"/>
      <c r="AD123" s="180">
        <f t="shared" si="73"/>
        <v>0</v>
      </c>
      <c r="AE123" s="75">
        <v>2.1</v>
      </c>
      <c r="AF123" s="76"/>
      <c r="AG123" s="78">
        <f t="shared" si="81"/>
        <v>0</v>
      </c>
      <c r="AH123" s="75">
        <v>2.2000000000000002</v>
      </c>
      <c r="AI123" s="76"/>
      <c r="AJ123" s="78">
        <f t="shared" si="82"/>
        <v>0</v>
      </c>
      <c r="AK123" s="76">
        <v>2.2000000000000002</v>
      </c>
      <c r="AL123" s="76"/>
      <c r="AM123" s="78">
        <f t="shared" si="83"/>
        <v>0</v>
      </c>
      <c r="AN123" s="75">
        <v>2.2999999999999998</v>
      </c>
      <c r="AO123" s="76"/>
      <c r="AP123" s="78">
        <f t="shared" si="84"/>
        <v>0</v>
      </c>
      <c r="AQ123" s="75">
        <v>2.2000000000000002</v>
      </c>
      <c r="AR123" s="76"/>
      <c r="AS123" s="78">
        <f t="shared" si="85"/>
        <v>0</v>
      </c>
      <c r="AT123" s="75">
        <v>2.2999999999999998</v>
      </c>
      <c r="AU123" s="77"/>
      <c r="AV123" s="78">
        <f t="shared" si="86"/>
        <v>0</v>
      </c>
    </row>
    <row r="124" spans="1:48" x14ac:dyDescent="0.3">
      <c r="A124" s="21" t="s">
        <v>299</v>
      </c>
      <c r="B124" s="21" t="s">
        <v>300</v>
      </c>
      <c r="C124" s="21" t="s">
        <v>282</v>
      </c>
      <c r="D124" s="21" t="s">
        <v>301</v>
      </c>
      <c r="E124" s="22"/>
      <c r="F124" s="220">
        <f>AJ124+AP124</f>
        <v>40</v>
      </c>
      <c r="G124" s="221">
        <v>2.1</v>
      </c>
      <c r="H124" s="179">
        <v>59.231000000000002</v>
      </c>
      <c r="I124" s="180" t="s">
        <v>411</v>
      </c>
      <c r="J124" s="221">
        <v>2.2000000000000002</v>
      </c>
      <c r="K124" s="179"/>
      <c r="L124" s="180">
        <f t="shared" si="75"/>
        <v>0</v>
      </c>
      <c r="M124" s="222">
        <v>2.2000000000000002</v>
      </c>
      <c r="N124" s="222"/>
      <c r="O124" s="180">
        <f t="shared" si="76"/>
        <v>0</v>
      </c>
      <c r="P124" s="222">
        <v>2.2999999999999998</v>
      </c>
      <c r="Q124" s="222">
        <v>69.286000000000001</v>
      </c>
      <c r="R124" s="180">
        <f t="shared" si="77"/>
        <v>18</v>
      </c>
      <c r="S124" s="222">
        <v>2.2000000000000002</v>
      </c>
      <c r="T124" s="222">
        <v>60.938000000000002</v>
      </c>
      <c r="U124" s="180">
        <f t="shared" si="78"/>
        <v>15</v>
      </c>
      <c r="V124" s="222">
        <v>2.2999999999999998</v>
      </c>
      <c r="W124" s="222">
        <v>68.429000000000002</v>
      </c>
      <c r="X124" s="180">
        <f t="shared" si="79"/>
        <v>16</v>
      </c>
      <c r="Y124" s="221">
        <v>2.1</v>
      </c>
      <c r="Z124" s="222"/>
      <c r="AA124" s="180">
        <f t="shared" si="80"/>
        <v>0</v>
      </c>
      <c r="AB124" s="222">
        <v>2.2000000000000002</v>
      </c>
      <c r="AC124" s="222"/>
      <c r="AD124" s="180">
        <f t="shared" si="73"/>
        <v>0</v>
      </c>
      <c r="AE124" s="75">
        <v>2.1</v>
      </c>
      <c r="AF124" s="76">
        <v>72.5</v>
      </c>
      <c r="AG124" s="78">
        <f t="shared" si="81"/>
        <v>19</v>
      </c>
      <c r="AH124" s="75">
        <v>2.2000000000000002</v>
      </c>
      <c r="AI124" s="76">
        <v>73.438000000000002</v>
      </c>
      <c r="AJ124" s="78">
        <f t="shared" si="82"/>
        <v>20</v>
      </c>
      <c r="AK124" s="76">
        <v>2.2000000000000002</v>
      </c>
      <c r="AL124" s="76">
        <v>63.905999999999999</v>
      </c>
      <c r="AM124" s="78">
        <f t="shared" si="83"/>
        <v>20</v>
      </c>
      <c r="AN124" s="75">
        <v>2.2999999999999998</v>
      </c>
      <c r="AO124" s="76">
        <v>63.856999999999999</v>
      </c>
      <c r="AP124" s="78">
        <f t="shared" si="84"/>
        <v>20</v>
      </c>
      <c r="AQ124" s="75">
        <v>2.2000000000000002</v>
      </c>
      <c r="AR124" s="76"/>
      <c r="AS124" s="78">
        <f t="shared" si="85"/>
        <v>0</v>
      </c>
      <c r="AT124" s="75">
        <v>2.2999999999999998</v>
      </c>
      <c r="AU124" s="77"/>
      <c r="AV124" s="78">
        <f t="shared" si="86"/>
        <v>0</v>
      </c>
    </row>
    <row r="125" spans="1:48" x14ac:dyDescent="0.3">
      <c r="A125" s="22" t="s">
        <v>333</v>
      </c>
      <c r="B125" s="21" t="s">
        <v>334</v>
      </c>
      <c r="C125" s="21" t="s">
        <v>335</v>
      </c>
      <c r="D125" s="21" t="s">
        <v>337</v>
      </c>
      <c r="E125" s="22"/>
      <c r="F125" s="220">
        <v>0</v>
      </c>
      <c r="G125" s="221">
        <v>2.1</v>
      </c>
      <c r="H125" s="228"/>
      <c r="I125" s="180">
        <f t="shared" si="74"/>
        <v>0</v>
      </c>
      <c r="J125" s="221">
        <v>2.2000000000000002</v>
      </c>
      <c r="K125" s="179"/>
      <c r="L125" s="180">
        <f>IF(K125&lt;60,0,21-_xlfn.RANK.EQ(K125,$K$110:$K$126,0))</f>
        <v>0</v>
      </c>
      <c r="M125" s="222">
        <v>2.2000000000000002</v>
      </c>
      <c r="N125" s="222">
        <v>59.688000000000002</v>
      </c>
      <c r="O125" s="180" t="s">
        <v>411</v>
      </c>
      <c r="P125" s="222">
        <v>2.2999999999999998</v>
      </c>
      <c r="Q125" s="222"/>
      <c r="R125" s="180">
        <f t="shared" si="77"/>
        <v>0</v>
      </c>
      <c r="S125" s="222">
        <v>2.2000000000000002</v>
      </c>
      <c r="T125" s="222"/>
      <c r="U125" s="180">
        <f t="shared" si="78"/>
        <v>0</v>
      </c>
      <c r="V125" s="222">
        <v>2.2999999999999998</v>
      </c>
      <c r="W125" s="222"/>
      <c r="X125" s="180">
        <f t="shared" si="79"/>
        <v>0</v>
      </c>
      <c r="Y125" s="221">
        <v>2.1</v>
      </c>
      <c r="Z125" s="222"/>
      <c r="AA125" s="180">
        <f t="shared" si="80"/>
        <v>0</v>
      </c>
      <c r="AB125" s="222">
        <v>2.2000000000000002</v>
      </c>
      <c r="AC125" s="222"/>
      <c r="AD125" s="180">
        <f t="shared" si="73"/>
        <v>0</v>
      </c>
      <c r="AE125" s="75">
        <v>2.1</v>
      </c>
      <c r="AF125" s="76"/>
      <c r="AG125" s="78">
        <f>IF(AF125&lt;60,0,21-_xlfn.RANK.EQ(AF125,$AF$110:$AF$126,0))</f>
        <v>0</v>
      </c>
      <c r="AH125" s="75">
        <v>2.2000000000000002</v>
      </c>
      <c r="AI125" s="76"/>
      <c r="AJ125" s="78">
        <f>IF(AI125&lt;60,0,21-_xlfn.RANK.EQ(AI125,$AI$110:$AI$126,0))</f>
        <v>0</v>
      </c>
      <c r="AK125" s="76">
        <v>2.2000000000000002</v>
      </c>
      <c r="AL125" s="76"/>
      <c r="AM125" s="78">
        <f>IF(AL125&lt;60,0,21-_xlfn.RANK.EQ(AL125,$AL$110:$AL$126,0))</f>
        <v>0</v>
      </c>
      <c r="AN125" s="75">
        <v>2.2999999999999998</v>
      </c>
      <c r="AO125" s="76"/>
      <c r="AP125" s="78">
        <f>IF(AO125&lt;60,0,21-_xlfn.RANK.EQ(AO125,$AO$110:$AO$126,0))</f>
        <v>0</v>
      </c>
      <c r="AQ125" s="75">
        <v>2.2000000000000002</v>
      </c>
      <c r="AR125" s="76"/>
      <c r="AS125" s="78">
        <f>IF(AR125&lt;60,0,21-_xlfn.RANK.EQ(AR125,$AR$110:$AR$126,0))</f>
        <v>0</v>
      </c>
      <c r="AT125" s="75">
        <v>2.2999999999999998</v>
      </c>
      <c r="AU125" s="77"/>
      <c r="AV125" s="78">
        <f>IF(AU125&lt;60,0,21-_xlfn.RANK.EQ(AU125,$AU$110:$AU$126,0))</f>
        <v>0</v>
      </c>
    </row>
    <row r="126" spans="1:48" x14ac:dyDescent="0.3">
      <c r="A126" s="21" t="s">
        <v>193</v>
      </c>
      <c r="B126" s="21" t="s">
        <v>304</v>
      </c>
      <c r="C126" s="21" t="s">
        <v>175</v>
      </c>
      <c r="D126" s="21" t="s">
        <v>305</v>
      </c>
      <c r="E126" s="22"/>
      <c r="F126" s="220">
        <f>L126+X126</f>
        <v>39</v>
      </c>
      <c r="G126" s="225">
        <v>2.1</v>
      </c>
      <c r="H126" s="228"/>
      <c r="I126" s="265">
        <f t="shared" si="74"/>
        <v>0</v>
      </c>
      <c r="J126" s="225">
        <v>2.2000000000000002</v>
      </c>
      <c r="K126" s="228">
        <v>65</v>
      </c>
      <c r="L126" s="265">
        <f t="shared" si="75"/>
        <v>19</v>
      </c>
      <c r="M126" s="226">
        <v>2.2000000000000002</v>
      </c>
      <c r="N126" s="226"/>
      <c r="O126" s="180">
        <f t="shared" si="76"/>
        <v>0</v>
      </c>
      <c r="P126" s="226">
        <v>2.2999999999999998</v>
      </c>
      <c r="Q126" s="226">
        <v>72</v>
      </c>
      <c r="R126" s="180">
        <f t="shared" si="77"/>
        <v>20</v>
      </c>
      <c r="S126" s="226">
        <v>2.2000000000000002</v>
      </c>
      <c r="T126" s="226">
        <v>63.984000000000002</v>
      </c>
      <c r="U126" s="180">
        <f t="shared" si="78"/>
        <v>16</v>
      </c>
      <c r="V126" s="226">
        <v>2.2999999999999998</v>
      </c>
      <c r="W126" s="226">
        <v>72.143000000000001</v>
      </c>
      <c r="X126" s="180">
        <f t="shared" si="79"/>
        <v>20</v>
      </c>
      <c r="Y126" s="225">
        <v>2.1</v>
      </c>
      <c r="Z126" s="226"/>
      <c r="AA126" s="180">
        <f t="shared" si="80"/>
        <v>0</v>
      </c>
      <c r="AB126" s="226">
        <v>2.2000000000000002</v>
      </c>
      <c r="AC126" s="226"/>
      <c r="AD126" s="265">
        <f t="shared" si="73"/>
        <v>0</v>
      </c>
      <c r="AE126" s="75">
        <v>2.1</v>
      </c>
      <c r="AF126" s="81"/>
      <c r="AG126" s="79">
        <f t="shared" si="81"/>
        <v>0</v>
      </c>
      <c r="AH126" s="75">
        <v>2.2000000000000002</v>
      </c>
      <c r="AI126" s="81"/>
      <c r="AJ126" s="79">
        <f t="shared" si="82"/>
        <v>0</v>
      </c>
      <c r="AK126" s="81">
        <v>2.2000000000000002</v>
      </c>
      <c r="AL126" s="81"/>
      <c r="AM126" s="79">
        <f t="shared" si="83"/>
        <v>0</v>
      </c>
      <c r="AN126" s="75">
        <v>2.2999999999999998</v>
      </c>
      <c r="AO126" s="81"/>
      <c r="AP126" s="79">
        <f t="shared" si="84"/>
        <v>0</v>
      </c>
      <c r="AQ126" s="75">
        <v>2.2000000000000002</v>
      </c>
      <c r="AR126" s="81"/>
      <c r="AS126" s="79">
        <f t="shared" si="85"/>
        <v>0</v>
      </c>
      <c r="AT126" s="75">
        <v>2.2999999999999998</v>
      </c>
      <c r="AU126" s="83"/>
      <c r="AV126" s="79">
        <f t="shared" si="86"/>
        <v>0</v>
      </c>
    </row>
    <row r="127" spans="1:48" x14ac:dyDescent="0.3">
      <c r="A127" s="21" t="s">
        <v>65</v>
      </c>
      <c r="B127" s="21" t="s">
        <v>66</v>
      </c>
      <c r="C127" s="21" t="s">
        <v>96</v>
      </c>
      <c r="D127" s="21" t="s">
        <v>68</v>
      </c>
      <c r="E127" s="22"/>
      <c r="F127" s="220">
        <v>0</v>
      </c>
      <c r="G127" s="223">
        <v>2.1</v>
      </c>
      <c r="H127" s="259"/>
      <c r="I127" s="180">
        <f t="shared" ref="I127:I132" si="97">IF(H127&lt;60,0,21-_xlfn.RANK.EQ(H127,$H$110:$H$126,0))</f>
        <v>0</v>
      </c>
      <c r="J127" s="221">
        <v>2.2000000000000002</v>
      </c>
      <c r="K127" s="179"/>
      <c r="L127" s="180">
        <f t="shared" ref="L127:L132" si="98">IF(K127&lt;60,0,21-_xlfn.RANK.EQ(K127,$K$110:$K$126,0))</f>
        <v>0</v>
      </c>
      <c r="M127" s="222">
        <v>2.2000000000000002</v>
      </c>
      <c r="N127" s="222"/>
      <c r="O127" s="180">
        <f t="shared" si="76"/>
        <v>0</v>
      </c>
      <c r="P127" s="222">
        <v>2.2999999999999998</v>
      </c>
      <c r="Q127" s="222"/>
      <c r="R127" s="180">
        <f t="shared" si="77"/>
        <v>0</v>
      </c>
      <c r="S127" s="222">
        <v>2.2000000000000002</v>
      </c>
      <c r="T127" s="222"/>
      <c r="U127" s="180">
        <f t="shared" si="78"/>
        <v>0</v>
      </c>
      <c r="V127" s="222">
        <v>2.2999999999999998</v>
      </c>
      <c r="W127" s="222"/>
      <c r="X127" s="180">
        <f t="shared" si="79"/>
        <v>0</v>
      </c>
      <c r="Y127" s="221">
        <v>2.1</v>
      </c>
      <c r="Z127" s="222"/>
      <c r="AA127" s="180">
        <f t="shared" si="80"/>
        <v>0</v>
      </c>
      <c r="AB127" s="222">
        <v>2.2000000000000002</v>
      </c>
      <c r="AC127" s="222"/>
      <c r="AD127" s="180">
        <f t="shared" si="73"/>
        <v>0</v>
      </c>
      <c r="AE127" s="75">
        <v>2.1</v>
      </c>
      <c r="AF127" s="76"/>
      <c r="AG127" s="78">
        <f t="shared" ref="AG127:AG132" si="99">IF(AF127&lt;60,0,21-_xlfn.RANK.EQ(AF127,$AF$110:$AF$126,0))</f>
        <v>0</v>
      </c>
      <c r="AH127" s="75">
        <v>2.2000000000000002</v>
      </c>
      <c r="AI127" s="76"/>
      <c r="AJ127" s="78">
        <f t="shared" ref="AJ127:AJ132" si="100">IF(AI127&lt;60,0,21-_xlfn.RANK.EQ(AI127,$AI$110:$AI$126,0))</f>
        <v>0</v>
      </c>
      <c r="AK127" s="76">
        <v>2.2000000000000002</v>
      </c>
      <c r="AL127" s="76"/>
      <c r="AM127" s="78">
        <f t="shared" ref="AM127:AM132" si="101">IF(AL127&lt;60,0,21-_xlfn.RANK.EQ(AL127,$AL$110:$AL$126,0))</f>
        <v>0</v>
      </c>
      <c r="AN127" s="75">
        <v>2.2999999999999998</v>
      </c>
      <c r="AO127" s="76"/>
      <c r="AP127" s="78">
        <f t="shared" ref="AP127:AP132" si="102">IF(AO127&lt;60,0,21-_xlfn.RANK.EQ(AO127,$AO$110:$AO$126,0))</f>
        <v>0</v>
      </c>
      <c r="AQ127" s="75">
        <v>2.2000000000000002</v>
      </c>
      <c r="AR127" s="76"/>
      <c r="AS127" s="78">
        <f t="shared" ref="AS127:AS132" si="103">IF(AR127&lt;60,0,21-_xlfn.RANK.EQ(AR127,$AR$110:$AR$126,0))</f>
        <v>0</v>
      </c>
      <c r="AT127" s="75">
        <v>2.2999999999999998</v>
      </c>
      <c r="AU127" s="77"/>
      <c r="AV127" s="78">
        <f t="shared" ref="AV127:AV129" si="104">IF(AU127&lt;60,0,21-_xlfn.RANK.EQ(AU127,$AU$110:$AU$126,0))</f>
        <v>0</v>
      </c>
    </row>
    <row r="128" spans="1:48" x14ac:dyDescent="0.3">
      <c r="A128" s="21" t="s">
        <v>65</v>
      </c>
      <c r="B128" s="21" t="s">
        <v>66</v>
      </c>
      <c r="C128" s="21" t="s">
        <v>96</v>
      </c>
      <c r="D128" s="21" t="s">
        <v>148</v>
      </c>
      <c r="E128" s="22"/>
      <c r="F128" s="220">
        <v>0</v>
      </c>
      <c r="G128" s="223">
        <v>2.1</v>
      </c>
      <c r="H128" s="259"/>
      <c r="I128" s="180">
        <f t="shared" si="97"/>
        <v>0</v>
      </c>
      <c r="J128" s="221">
        <v>2.2000000000000002</v>
      </c>
      <c r="K128" s="179"/>
      <c r="L128" s="180">
        <f t="shared" si="98"/>
        <v>0</v>
      </c>
      <c r="M128" s="222">
        <v>2.2000000000000002</v>
      </c>
      <c r="N128" s="222"/>
      <c r="O128" s="180">
        <f t="shared" si="76"/>
        <v>0</v>
      </c>
      <c r="P128" s="222">
        <v>2.2999999999999998</v>
      </c>
      <c r="Q128" s="222"/>
      <c r="R128" s="180">
        <f t="shared" si="77"/>
        <v>0</v>
      </c>
      <c r="S128" s="222">
        <v>2.2000000000000002</v>
      </c>
      <c r="T128" s="222"/>
      <c r="U128" s="180">
        <f t="shared" si="78"/>
        <v>0</v>
      </c>
      <c r="V128" s="222">
        <v>2.2999999999999998</v>
      </c>
      <c r="W128" s="222"/>
      <c r="X128" s="180">
        <f t="shared" si="79"/>
        <v>0</v>
      </c>
      <c r="Y128" s="221">
        <v>2.1</v>
      </c>
      <c r="Z128" s="222"/>
      <c r="AA128" s="180">
        <f t="shared" si="80"/>
        <v>0</v>
      </c>
      <c r="AB128" s="222">
        <v>2.2000000000000002</v>
      </c>
      <c r="AC128" s="222"/>
      <c r="AD128" s="180">
        <f t="shared" si="73"/>
        <v>0</v>
      </c>
      <c r="AE128" s="75">
        <v>2.1</v>
      </c>
      <c r="AF128" s="76"/>
      <c r="AG128" s="78">
        <f t="shared" si="99"/>
        <v>0</v>
      </c>
      <c r="AH128" s="75">
        <v>2.2000000000000002</v>
      </c>
      <c r="AI128" s="76"/>
      <c r="AJ128" s="78">
        <f t="shared" si="100"/>
        <v>0</v>
      </c>
      <c r="AK128" s="76">
        <v>2.2000000000000002</v>
      </c>
      <c r="AL128" s="76"/>
      <c r="AM128" s="78">
        <f t="shared" si="101"/>
        <v>0</v>
      </c>
      <c r="AN128" s="75">
        <v>2.2999999999999998</v>
      </c>
      <c r="AO128" s="76"/>
      <c r="AP128" s="78">
        <f t="shared" si="102"/>
        <v>0</v>
      </c>
      <c r="AQ128" s="75">
        <v>2.2000000000000002</v>
      </c>
      <c r="AR128" s="76"/>
      <c r="AS128" s="78">
        <f t="shared" si="103"/>
        <v>0</v>
      </c>
      <c r="AT128" s="75">
        <v>2.2999999999999998</v>
      </c>
      <c r="AU128" s="77"/>
      <c r="AV128" s="78">
        <f t="shared" si="104"/>
        <v>0</v>
      </c>
    </row>
    <row r="129" spans="1:48" x14ac:dyDescent="0.3">
      <c r="A129" s="21" t="s">
        <v>110</v>
      </c>
      <c r="B129" s="21" t="s">
        <v>345</v>
      </c>
      <c r="C129" s="21" t="s">
        <v>344</v>
      </c>
      <c r="D129" s="21" t="s">
        <v>343</v>
      </c>
      <c r="E129" s="22"/>
      <c r="F129" s="220">
        <v>0</v>
      </c>
      <c r="G129" s="223">
        <v>2.1</v>
      </c>
      <c r="H129" s="259"/>
      <c r="I129" s="180">
        <f t="shared" si="97"/>
        <v>0</v>
      </c>
      <c r="J129" s="221">
        <v>2.2000000000000002</v>
      </c>
      <c r="K129" s="179"/>
      <c r="L129" s="180">
        <f t="shared" si="98"/>
        <v>0</v>
      </c>
      <c r="M129" s="222">
        <v>2.2000000000000002</v>
      </c>
      <c r="N129" s="222"/>
      <c r="O129" s="180">
        <f t="shared" si="76"/>
        <v>0</v>
      </c>
      <c r="P129" s="222">
        <v>2.2999999999999998</v>
      </c>
      <c r="Q129" s="222"/>
      <c r="R129" s="180">
        <f t="shared" si="77"/>
        <v>0</v>
      </c>
      <c r="S129" s="222">
        <v>2.2000000000000002</v>
      </c>
      <c r="T129" s="222"/>
      <c r="U129" s="180">
        <f t="shared" si="78"/>
        <v>0</v>
      </c>
      <c r="V129" s="222">
        <v>2.2999999999999998</v>
      </c>
      <c r="W129" s="222"/>
      <c r="X129" s="180">
        <f t="shared" si="79"/>
        <v>0</v>
      </c>
      <c r="Y129" s="221">
        <v>2.1</v>
      </c>
      <c r="Z129" s="222"/>
      <c r="AA129" s="180">
        <f t="shared" si="80"/>
        <v>0</v>
      </c>
      <c r="AB129" s="222">
        <v>2.2000000000000002</v>
      </c>
      <c r="AC129" s="222"/>
      <c r="AD129" s="180">
        <f t="shared" si="73"/>
        <v>0</v>
      </c>
      <c r="AE129" s="75">
        <v>2.1</v>
      </c>
      <c r="AF129" s="76"/>
      <c r="AG129" s="78">
        <f t="shared" si="99"/>
        <v>0</v>
      </c>
      <c r="AH129" s="75">
        <v>2.2000000000000002</v>
      </c>
      <c r="AI129" s="76"/>
      <c r="AJ129" s="78">
        <f t="shared" si="100"/>
        <v>0</v>
      </c>
      <c r="AK129" s="76">
        <v>2.2000000000000002</v>
      </c>
      <c r="AL129" s="76"/>
      <c r="AM129" s="78">
        <f t="shared" si="101"/>
        <v>0</v>
      </c>
      <c r="AN129" s="75">
        <v>2.2999999999999998</v>
      </c>
      <c r="AO129" s="76"/>
      <c r="AP129" s="78">
        <f t="shared" si="102"/>
        <v>0</v>
      </c>
      <c r="AQ129" s="75">
        <v>2.2000000000000002</v>
      </c>
      <c r="AR129" s="76"/>
      <c r="AS129" s="78">
        <f t="shared" si="103"/>
        <v>0</v>
      </c>
      <c r="AT129" s="75">
        <v>2.2999999999999998</v>
      </c>
      <c r="AU129" s="77"/>
      <c r="AV129" s="78">
        <f t="shared" si="104"/>
        <v>0</v>
      </c>
    </row>
    <row r="130" spans="1:48" x14ac:dyDescent="0.3">
      <c r="A130" s="21" t="s">
        <v>209</v>
      </c>
      <c r="B130" s="21" t="s">
        <v>61</v>
      </c>
      <c r="C130" s="22" t="s">
        <v>293</v>
      </c>
      <c r="D130" s="21" t="s">
        <v>398</v>
      </c>
      <c r="E130" s="22"/>
      <c r="F130" s="220">
        <f>AV130</f>
        <v>17</v>
      </c>
      <c r="G130" s="223">
        <v>2.1</v>
      </c>
      <c r="H130" s="259"/>
      <c r="I130" s="180">
        <f t="shared" si="97"/>
        <v>0</v>
      </c>
      <c r="J130" s="221">
        <v>2.2000000000000002</v>
      </c>
      <c r="K130" s="179"/>
      <c r="L130" s="180">
        <f t="shared" si="98"/>
        <v>0</v>
      </c>
      <c r="M130" s="222">
        <v>2.2000000000000002</v>
      </c>
      <c r="N130" s="222"/>
      <c r="O130" s="180">
        <f t="shared" si="76"/>
        <v>0</v>
      </c>
      <c r="P130" s="222">
        <v>2.2999999999999998</v>
      </c>
      <c r="Q130" s="222"/>
      <c r="R130" s="180">
        <f t="shared" si="77"/>
        <v>0</v>
      </c>
      <c r="S130" s="222">
        <v>2.2000000000000002</v>
      </c>
      <c r="T130" s="222"/>
      <c r="U130" s="180">
        <f t="shared" si="78"/>
        <v>0</v>
      </c>
      <c r="V130" s="222">
        <v>2.2999999999999998</v>
      </c>
      <c r="W130" s="222"/>
      <c r="X130" s="180">
        <f t="shared" si="79"/>
        <v>0</v>
      </c>
      <c r="Y130" s="221">
        <v>2.1</v>
      </c>
      <c r="Z130" s="222"/>
      <c r="AA130" s="180">
        <f t="shared" si="80"/>
        <v>0</v>
      </c>
      <c r="AB130" s="222">
        <v>2.2000000000000002</v>
      </c>
      <c r="AC130" s="222"/>
      <c r="AD130" s="180">
        <f t="shared" si="73"/>
        <v>0</v>
      </c>
      <c r="AE130" s="75">
        <v>2.1</v>
      </c>
      <c r="AF130" s="76"/>
      <c r="AG130" s="78">
        <f t="shared" si="99"/>
        <v>0</v>
      </c>
      <c r="AH130" s="75">
        <v>2.2000000000000002</v>
      </c>
      <c r="AI130" s="76"/>
      <c r="AJ130" s="78">
        <f t="shared" si="100"/>
        <v>0</v>
      </c>
      <c r="AK130" s="76">
        <v>2.2000000000000002</v>
      </c>
      <c r="AL130" s="76"/>
      <c r="AM130" s="78">
        <f t="shared" si="101"/>
        <v>0</v>
      </c>
      <c r="AN130" s="75">
        <v>2.2999999999999998</v>
      </c>
      <c r="AO130" s="76"/>
      <c r="AP130" s="78">
        <f t="shared" si="102"/>
        <v>0</v>
      </c>
      <c r="AQ130" s="75">
        <v>2.2000000000000002</v>
      </c>
      <c r="AR130" s="76"/>
      <c r="AS130" s="78">
        <f t="shared" si="103"/>
        <v>0</v>
      </c>
      <c r="AT130" s="75">
        <v>2.2999999999999998</v>
      </c>
      <c r="AU130" s="77">
        <v>61.43</v>
      </c>
      <c r="AV130" s="78">
        <v>17</v>
      </c>
    </row>
    <row r="131" spans="1:48" x14ac:dyDescent="0.3">
      <c r="A131" s="21" t="s">
        <v>94</v>
      </c>
      <c r="B131" s="21" t="s">
        <v>95</v>
      </c>
      <c r="C131" s="22" t="s">
        <v>96</v>
      </c>
      <c r="D131" s="21" t="s">
        <v>97</v>
      </c>
      <c r="E131" s="22"/>
      <c r="F131" s="220">
        <f>AV131</f>
        <v>18</v>
      </c>
      <c r="G131" s="223">
        <v>2.1</v>
      </c>
      <c r="H131" s="259"/>
      <c r="I131" s="180">
        <f t="shared" si="97"/>
        <v>0</v>
      </c>
      <c r="J131" s="221">
        <v>2.2000000000000002</v>
      </c>
      <c r="K131" s="179"/>
      <c r="L131" s="180">
        <f t="shared" si="98"/>
        <v>0</v>
      </c>
      <c r="M131" s="222">
        <v>2.2000000000000002</v>
      </c>
      <c r="N131" s="222"/>
      <c r="O131" s="180">
        <f t="shared" si="76"/>
        <v>0</v>
      </c>
      <c r="P131" s="222">
        <v>2.2999999999999998</v>
      </c>
      <c r="Q131" s="222"/>
      <c r="R131" s="180">
        <f t="shared" si="77"/>
        <v>0</v>
      </c>
      <c r="S131" s="222">
        <v>2.2000000000000002</v>
      </c>
      <c r="T131" s="222"/>
      <c r="U131" s="180">
        <f t="shared" si="78"/>
        <v>0</v>
      </c>
      <c r="V131" s="222">
        <v>2.2999999999999998</v>
      </c>
      <c r="W131" s="222"/>
      <c r="X131" s="180">
        <f t="shared" si="79"/>
        <v>0</v>
      </c>
      <c r="Y131" s="221">
        <v>2.1</v>
      </c>
      <c r="Z131" s="222"/>
      <c r="AA131" s="180">
        <f t="shared" si="80"/>
        <v>0</v>
      </c>
      <c r="AB131" s="222">
        <v>2.2000000000000002</v>
      </c>
      <c r="AC131" s="222"/>
      <c r="AD131" s="180">
        <f t="shared" si="73"/>
        <v>0</v>
      </c>
      <c r="AE131" s="75">
        <v>2.1</v>
      </c>
      <c r="AF131" s="76"/>
      <c r="AG131" s="78">
        <f t="shared" si="99"/>
        <v>0</v>
      </c>
      <c r="AH131" s="75">
        <v>2.2000000000000002</v>
      </c>
      <c r="AI131" s="76"/>
      <c r="AJ131" s="78">
        <f t="shared" si="100"/>
        <v>0</v>
      </c>
      <c r="AK131" s="76">
        <v>2.2000000000000002</v>
      </c>
      <c r="AL131" s="76"/>
      <c r="AM131" s="78">
        <f t="shared" si="101"/>
        <v>0</v>
      </c>
      <c r="AN131" s="75">
        <v>2.2999999999999998</v>
      </c>
      <c r="AO131" s="76"/>
      <c r="AP131" s="78">
        <f t="shared" si="102"/>
        <v>0</v>
      </c>
      <c r="AQ131" s="75">
        <v>2.2000000000000002</v>
      </c>
      <c r="AR131" s="76"/>
      <c r="AS131" s="78">
        <f t="shared" si="103"/>
        <v>0</v>
      </c>
      <c r="AT131" s="75">
        <v>2.2999999999999998</v>
      </c>
      <c r="AU131" s="77">
        <v>63.75</v>
      </c>
      <c r="AV131" s="78">
        <v>18</v>
      </c>
    </row>
    <row r="132" spans="1:48" x14ac:dyDescent="0.3">
      <c r="A132" s="21" t="s">
        <v>141</v>
      </c>
      <c r="B132" s="21" t="s">
        <v>142</v>
      </c>
      <c r="C132" s="21" t="s">
        <v>82</v>
      </c>
      <c r="D132" s="21" t="s">
        <v>377</v>
      </c>
      <c r="E132" s="22"/>
      <c r="F132" s="220">
        <f>U132+AV132</f>
        <v>40</v>
      </c>
      <c r="G132" s="223">
        <v>2.1</v>
      </c>
      <c r="H132" s="259"/>
      <c r="I132" s="180">
        <f t="shared" si="97"/>
        <v>0</v>
      </c>
      <c r="J132" s="221">
        <v>2.2000000000000002</v>
      </c>
      <c r="K132" s="179"/>
      <c r="L132" s="180">
        <f t="shared" si="98"/>
        <v>0</v>
      </c>
      <c r="M132" s="222">
        <v>2.2000000000000002</v>
      </c>
      <c r="N132" s="222">
        <v>68.906000000000006</v>
      </c>
      <c r="O132" s="180">
        <f t="shared" si="76"/>
        <v>18</v>
      </c>
      <c r="P132" s="222">
        <v>2.2999999999999998</v>
      </c>
      <c r="Q132" s="222"/>
      <c r="R132" s="180">
        <f t="shared" si="77"/>
        <v>0</v>
      </c>
      <c r="S132" s="222">
        <v>2.2000000000000002</v>
      </c>
      <c r="T132" s="222">
        <v>70.468999999999994</v>
      </c>
      <c r="U132" s="180">
        <f t="shared" si="78"/>
        <v>20</v>
      </c>
      <c r="V132" s="222">
        <v>2.2999999999999998</v>
      </c>
      <c r="W132" s="222">
        <v>70.286000000000001</v>
      </c>
      <c r="X132" s="180">
        <f t="shared" si="79"/>
        <v>19</v>
      </c>
      <c r="Y132" s="221">
        <v>2.1</v>
      </c>
      <c r="Z132" s="222"/>
      <c r="AA132" s="180">
        <f t="shared" si="80"/>
        <v>0</v>
      </c>
      <c r="AB132" s="222">
        <v>2.2000000000000002</v>
      </c>
      <c r="AC132" s="222"/>
      <c r="AD132" s="180">
        <f t="shared" si="73"/>
        <v>0</v>
      </c>
      <c r="AE132" s="75">
        <v>2.1</v>
      </c>
      <c r="AF132" s="76"/>
      <c r="AG132" s="78">
        <f t="shared" si="99"/>
        <v>0</v>
      </c>
      <c r="AH132" s="75">
        <v>2.2000000000000002</v>
      </c>
      <c r="AI132" s="76"/>
      <c r="AJ132" s="78">
        <f t="shared" si="100"/>
        <v>0</v>
      </c>
      <c r="AK132" s="76">
        <v>2.2000000000000002</v>
      </c>
      <c r="AL132" s="76"/>
      <c r="AM132" s="78">
        <f t="shared" si="101"/>
        <v>0</v>
      </c>
      <c r="AN132" s="75">
        <v>2.2999999999999998</v>
      </c>
      <c r="AO132" s="76"/>
      <c r="AP132" s="78">
        <f t="shared" si="102"/>
        <v>0</v>
      </c>
      <c r="AQ132" s="75">
        <v>2.2000000000000002</v>
      </c>
      <c r="AR132" s="76"/>
      <c r="AS132" s="78">
        <f t="shared" si="103"/>
        <v>0</v>
      </c>
      <c r="AT132" s="75">
        <v>2.2999999999999998</v>
      </c>
      <c r="AU132" s="77">
        <v>70.069999999999993</v>
      </c>
      <c r="AV132" s="78">
        <v>20</v>
      </c>
    </row>
    <row r="133" spans="1:48" x14ac:dyDescent="0.3">
      <c r="A133" s="30"/>
      <c r="B133" s="30"/>
      <c r="C133" s="30"/>
      <c r="D133" s="30"/>
      <c r="E133" s="30"/>
      <c r="F133" s="235"/>
      <c r="G133" s="235"/>
      <c r="H133" s="235"/>
      <c r="I133" s="235"/>
      <c r="J133" s="235"/>
      <c r="K133" s="235"/>
      <c r="L133" s="235"/>
      <c r="M133" s="235"/>
      <c r="N133" s="235"/>
      <c r="O133" s="235"/>
      <c r="P133" s="235"/>
      <c r="Q133" s="235"/>
      <c r="R133" s="235"/>
      <c r="S133" s="235"/>
      <c r="T133" s="235"/>
      <c r="U133" s="235"/>
      <c r="V133" s="235"/>
      <c r="W133" s="235"/>
      <c r="X133" s="235"/>
      <c r="Y133" s="235"/>
      <c r="Z133" s="235"/>
      <c r="AA133" s="235"/>
      <c r="AB133" s="235"/>
      <c r="AC133" s="235"/>
      <c r="AD133" s="235"/>
    </row>
    <row r="134" spans="1:48" ht="16.2" thickBot="1" x14ac:dyDescent="0.35">
      <c r="A134" s="30"/>
      <c r="B134" s="30"/>
      <c r="C134" s="30"/>
      <c r="D134" s="30"/>
      <c r="E134" s="30"/>
      <c r="F134" s="235"/>
      <c r="G134" s="235"/>
      <c r="H134" s="235"/>
      <c r="I134" s="235"/>
      <c r="J134" s="235"/>
      <c r="K134" s="235"/>
      <c r="L134" s="235"/>
      <c r="M134" s="235"/>
      <c r="N134" s="235"/>
      <c r="O134" s="235"/>
      <c r="P134" s="235"/>
      <c r="Q134" s="235"/>
      <c r="R134" s="235"/>
      <c r="S134" s="235"/>
      <c r="T134" s="235"/>
      <c r="U134" s="235"/>
      <c r="V134" s="235"/>
      <c r="W134" s="235"/>
      <c r="X134" s="235"/>
      <c r="Y134" s="235"/>
      <c r="Z134" s="235"/>
      <c r="AA134" s="235"/>
      <c r="AB134" s="235"/>
      <c r="AC134" s="235"/>
      <c r="AD134" s="235"/>
    </row>
    <row r="135" spans="1:48" ht="24" thickBot="1" x14ac:dyDescent="0.35">
      <c r="F135" s="235"/>
      <c r="G135" s="386" t="s">
        <v>233</v>
      </c>
      <c r="H135" s="387"/>
      <c r="I135" s="390"/>
      <c r="J135" s="390"/>
      <c r="K135" s="390"/>
      <c r="L135" s="399"/>
      <c r="M135" s="386" t="s">
        <v>234</v>
      </c>
      <c r="N135" s="387"/>
      <c r="O135" s="390"/>
      <c r="P135" s="390"/>
      <c r="Q135" s="390"/>
      <c r="R135" s="399"/>
      <c r="S135" s="383" t="s">
        <v>1</v>
      </c>
      <c r="T135" s="384"/>
      <c r="U135" s="384"/>
      <c r="V135" s="384"/>
      <c r="W135" s="384"/>
      <c r="X135" s="401"/>
      <c r="Y135" s="386" t="s">
        <v>395</v>
      </c>
      <c r="Z135" s="387"/>
      <c r="AA135" s="390"/>
      <c r="AB135" s="390"/>
      <c r="AC135" s="390"/>
      <c r="AD135" s="399"/>
      <c r="AE135" s="362" t="s">
        <v>298</v>
      </c>
      <c r="AF135" s="363"/>
      <c r="AG135" s="394"/>
      <c r="AH135" s="394"/>
      <c r="AI135" s="394"/>
      <c r="AJ135" s="357"/>
      <c r="AK135" s="362" t="s">
        <v>235</v>
      </c>
      <c r="AL135" s="363"/>
      <c r="AM135" s="394"/>
      <c r="AN135" s="394"/>
      <c r="AO135" s="394"/>
      <c r="AP135" s="357"/>
      <c r="AQ135" s="362" t="s">
        <v>50</v>
      </c>
      <c r="AR135" s="363"/>
      <c r="AS135" s="394"/>
      <c r="AT135" s="394"/>
      <c r="AU135" s="394"/>
      <c r="AV135" s="357"/>
    </row>
    <row r="136" spans="1:48" ht="46.8" x14ac:dyDescent="0.3">
      <c r="A136" s="349" t="s">
        <v>54</v>
      </c>
      <c r="B136" s="350"/>
      <c r="C136" s="350"/>
      <c r="D136" s="350"/>
      <c r="E136" s="350"/>
      <c r="F136" s="207" t="s">
        <v>4</v>
      </c>
      <c r="G136" s="245" t="s">
        <v>48</v>
      </c>
      <c r="H136" s="243" t="s">
        <v>49</v>
      </c>
      <c r="I136" s="210" t="s">
        <v>9</v>
      </c>
      <c r="J136" s="245" t="s">
        <v>48</v>
      </c>
      <c r="K136" s="243" t="s">
        <v>49</v>
      </c>
      <c r="L136" s="210" t="s">
        <v>9</v>
      </c>
      <c r="M136" s="245" t="s">
        <v>48</v>
      </c>
      <c r="N136" s="243" t="s">
        <v>49</v>
      </c>
      <c r="O136" s="210" t="s">
        <v>9</v>
      </c>
      <c r="P136" s="245" t="s">
        <v>48</v>
      </c>
      <c r="Q136" s="243" t="s">
        <v>49</v>
      </c>
      <c r="R136" s="210" t="s">
        <v>9</v>
      </c>
      <c r="S136" s="245" t="s">
        <v>48</v>
      </c>
      <c r="T136" s="243" t="s">
        <v>49</v>
      </c>
      <c r="U136" s="210" t="s">
        <v>9</v>
      </c>
      <c r="V136" s="245" t="s">
        <v>48</v>
      </c>
      <c r="W136" s="243" t="s">
        <v>49</v>
      </c>
      <c r="X136" s="210" t="s">
        <v>9</v>
      </c>
      <c r="Y136" s="245" t="s">
        <v>48</v>
      </c>
      <c r="Z136" s="243" t="s">
        <v>49</v>
      </c>
      <c r="AA136" s="210" t="s">
        <v>9</v>
      </c>
      <c r="AB136" s="245" t="s">
        <v>48</v>
      </c>
      <c r="AC136" s="243" t="s">
        <v>49</v>
      </c>
      <c r="AD136" s="210" t="s">
        <v>9</v>
      </c>
      <c r="AE136" s="11" t="s">
        <v>48</v>
      </c>
      <c r="AF136" s="14" t="s">
        <v>49</v>
      </c>
      <c r="AG136" s="10" t="s">
        <v>9</v>
      </c>
      <c r="AH136" s="11" t="s">
        <v>48</v>
      </c>
      <c r="AI136" s="14" t="s">
        <v>49</v>
      </c>
      <c r="AJ136" s="10" t="s">
        <v>9</v>
      </c>
      <c r="AK136" s="11" t="s">
        <v>48</v>
      </c>
      <c r="AL136" s="14" t="s">
        <v>49</v>
      </c>
      <c r="AM136" s="10" t="s">
        <v>9</v>
      </c>
      <c r="AN136" s="11" t="s">
        <v>48</v>
      </c>
      <c r="AO136" s="14" t="s">
        <v>49</v>
      </c>
      <c r="AP136" s="10" t="s">
        <v>9</v>
      </c>
      <c r="AQ136" s="11" t="s">
        <v>48</v>
      </c>
      <c r="AR136" s="14" t="s">
        <v>49</v>
      </c>
      <c r="AS136" s="10" t="s">
        <v>9</v>
      </c>
      <c r="AT136" s="11" t="s">
        <v>48</v>
      </c>
      <c r="AU136" s="14" t="s">
        <v>49</v>
      </c>
      <c r="AV136" s="10" t="s">
        <v>9</v>
      </c>
    </row>
    <row r="137" spans="1:48" s="35" customFormat="1" x14ac:dyDescent="0.3">
      <c r="A137" s="16" t="s">
        <v>11</v>
      </c>
      <c r="B137" s="16" t="s">
        <v>12</v>
      </c>
      <c r="C137" s="17" t="s">
        <v>13</v>
      </c>
      <c r="D137" s="16" t="s">
        <v>14</v>
      </c>
      <c r="E137" s="17" t="s">
        <v>56</v>
      </c>
      <c r="F137" s="249"/>
      <c r="G137" s="250"/>
      <c r="H137" s="248"/>
      <c r="I137" s="249"/>
      <c r="J137" s="250"/>
      <c r="K137" s="248"/>
      <c r="L137" s="249"/>
      <c r="M137" s="250"/>
      <c r="N137" s="248"/>
      <c r="O137" s="249"/>
      <c r="P137" s="250"/>
      <c r="Q137" s="248"/>
      <c r="R137" s="249"/>
      <c r="S137" s="250"/>
      <c r="T137" s="248"/>
      <c r="U137" s="249"/>
      <c r="V137" s="250"/>
      <c r="W137" s="248"/>
      <c r="X137" s="249"/>
      <c r="Y137" s="250"/>
      <c r="Z137" s="248"/>
      <c r="AA137" s="249"/>
      <c r="AB137" s="250"/>
      <c r="AC137" s="248"/>
      <c r="AD137" s="249"/>
      <c r="AE137" s="62"/>
      <c r="AF137" s="64"/>
      <c r="AG137" s="39"/>
      <c r="AH137" s="62"/>
      <c r="AI137" s="64"/>
      <c r="AJ137" s="39"/>
      <c r="AK137" s="62"/>
      <c r="AL137" s="64"/>
      <c r="AM137" s="39"/>
      <c r="AN137" s="62"/>
      <c r="AO137" s="64"/>
      <c r="AP137" s="39"/>
      <c r="AQ137" s="62"/>
      <c r="AR137" s="64"/>
      <c r="AS137" s="39"/>
      <c r="AT137" s="62"/>
      <c r="AU137" s="64"/>
      <c r="AV137" s="39"/>
    </row>
    <row r="138" spans="1:48" s="35" customFormat="1" x14ac:dyDescent="0.3">
      <c r="A138" s="21" t="s">
        <v>113</v>
      </c>
      <c r="B138" s="21" t="s">
        <v>114</v>
      </c>
      <c r="C138" s="22" t="s">
        <v>96</v>
      </c>
      <c r="D138" s="21" t="s">
        <v>115</v>
      </c>
      <c r="E138" s="17"/>
      <c r="F138" s="220">
        <f>L138+AG138</f>
        <v>40</v>
      </c>
      <c r="G138" s="221">
        <v>3.1</v>
      </c>
      <c r="H138" s="179">
        <v>61.143000000000001</v>
      </c>
      <c r="I138" s="180">
        <f t="shared" ref="I138:I152" si="105">IF(H138&lt;58,0,21-_xlfn.RANK.EQ(H138,$H$138:$H$148,0))</f>
        <v>18</v>
      </c>
      <c r="J138" s="221">
        <v>3.2</v>
      </c>
      <c r="K138" s="179">
        <v>64</v>
      </c>
      <c r="L138" s="180">
        <f t="shared" ref="L138:L152" si="106">IF(K138&lt;58,0,21-_xlfn.RANK.EQ(K138,$K$138:$K$148,0))</f>
        <v>20</v>
      </c>
      <c r="M138" s="221">
        <v>3.2</v>
      </c>
      <c r="N138" s="179">
        <v>63.188000000000002</v>
      </c>
      <c r="O138" s="180">
        <f t="shared" ref="O138:O152" si="107">IF(N138&lt;58,0,21-_xlfn.RANK.EQ(N138,$N$138:$N$148,0))</f>
        <v>20</v>
      </c>
      <c r="P138" s="221">
        <v>3.3</v>
      </c>
      <c r="Q138" s="179"/>
      <c r="R138" s="180">
        <f t="shared" ref="R138:R152" si="108">IF(Q138&lt;58,0,21-_xlfn.RANK.EQ(Q138,$Q$138:$Q$148,0))</f>
        <v>0</v>
      </c>
      <c r="S138" s="221">
        <v>3.2</v>
      </c>
      <c r="T138" s="179">
        <v>66.938000000000002</v>
      </c>
      <c r="U138" s="180">
        <f>IF(T138&lt;58,0,21-_xlfn.RANK.EQ(T138,$T$138:$T$152,0))</f>
        <v>19</v>
      </c>
      <c r="V138" s="221">
        <v>3.3</v>
      </c>
      <c r="W138" s="179">
        <v>66.159000000000006</v>
      </c>
      <c r="X138" s="180">
        <f>IF(W138&lt;58,0,21-_xlfn.RANK.EQ(W138,$W$138:$W$152,0))</f>
        <v>18</v>
      </c>
      <c r="Y138" s="221">
        <v>3.1</v>
      </c>
      <c r="Z138" s="179"/>
      <c r="AA138" s="180">
        <f t="shared" ref="AA138:AA151" si="109">IF(Z138&lt;58,0,21-_xlfn.RANK.EQ(Z138,$Z$138:$Z$148,0))</f>
        <v>0</v>
      </c>
      <c r="AB138" s="221">
        <v>3.2</v>
      </c>
      <c r="AC138" s="179"/>
      <c r="AD138" s="180">
        <f t="shared" ref="AD138:AD152" si="110">IF(AC138&lt;58,0,21-_xlfn.RANK.EQ(AC138,$AC$138:$AC$148,0))</f>
        <v>0</v>
      </c>
      <c r="AE138" s="75">
        <v>3.1</v>
      </c>
      <c r="AF138" s="77">
        <v>61.429000000000002</v>
      </c>
      <c r="AG138" s="78">
        <f t="shared" ref="AG138:AG152" si="111">IF(AF138&lt;58,0,21-_xlfn.RANK.EQ(AF138,$AF$138:$AF$148,0))</f>
        <v>20</v>
      </c>
      <c r="AH138" s="75">
        <v>3.2</v>
      </c>
      <c r="AI138" s="77"/>
      <c r="AJ138" s="78">
        <f t="shared" ref="AJ138:AJ152" si="112">IF(AI138&lt;58,0,21-_xlfn.RANK.EQ(AI138,$AI$138:$AI$148,0))</f>
        <v>0</v>
      </c>
      <c r="AK138" s="75">
        <v>3.2</v>
      </c>
      <c r="AL138" s="77"/>
      <c r="AM138" s="78">
        <f t="shared" ref="AM138:AM152" si="113">IF(AL138&lt;58,0,21-_xlfn.RANK.EQ(AL138,$AL$138:$AL$148,0))</f>
        <v>0</v>
      </c>
      <c r="AN138" s="75">
        <v>3.3</v>
      </c>
      <c r="AO138" s="77">
        <v>65.366</v>
      </c>
      <c r="AP138" s="78">
        <f t="shared" ref="AP138:AP152" si="114">IF(AO138&lt;58,0,21-_xlfn.RANK.EQ(AO138,$AO$138:$AO$148,0))</f>
        <v>20</v>
      </c>
      <c r="AQ138" s="75">
        <v>3.2</v>
      </c>
      <c r="AR138" s="77">
        <v>62.63</v>
      </c>
      <c r="AS138" s="78">
        <f t="shared" ref="AS138:AS152" si="115">IF(AR138&lt;58,0,21-_xlfn.RANK.EQ(AR138,$AR$138:$AR$148,0))</f>
        <v>19</v>
      </c>
      <c r="AT138" s="75">
        <v>3.3</v>
      </c>
      <c r="AU138" s="77">
        <v>61.1</v>
      </c>
      <c r="AV138" s="78">
        <v>19</v>
      </c>
    </row>
    <row r="139" spans="1:48" s="35" customFormat="1" x14ac:dyDescent="0.3">
      <c r="A139" s="21" t="s">
        <v>138</v>
      </c>
      <c r="B139" s="21" t="s">
        <v>139</v>
      </c>
      <c r="C139" s="22" t="s">
        <v>96</v>
      </c>
      <c r="D139" s="21" t="s">
        <v>140</v>
      </c>
      <c r="E139" s="17"/>
      <c r="F139" s="220">
        <f>O139</f>
        <v>15</v>
      </c>
      <c r="G139" s="221">
        <v>3.1</v>
      </c>
      <c r="H139" s="179"/>
      <c r="I139" s="180">
        <f t="shared" si="105"/>
        <v>0</v>
      </c>
      <c r="J139" s="221">
        <v>3.2</v>
      </c>
      <c r="K139" s="179"/>
      <c r="L139" s="180">
        <f t="shared" si="106"/>
        <v>0</v>
      </c>
      <c r="M139" s="221">
        <v>3.2</v>
      </c>
      <c r="N139" s="179">
        <v>59.438000000000002</v>
      </c>
      <c r="O139" s="180">
        <f t="shared" si="107"/>
        <v>15</v>
      </c>
      <c r="P139" s="221">
        <v>3.3</v>
      </c>
      <c r="Q139" s="179"/>
      <c r="R139" s="180">
        <f t="shared" si="108"/>
        <v>0</v>
      </c>
      <c r="S139" s="221">
        <v>3.2</v>
      </c>
      <c r="T139" s="179"/>
      <c r="U139" s="180">
        <f t="shared" ref="U139:U152" si="116">IF(T139&lt;58,0,21-_xlfn.RANK.EQ(T139,$T$138:$T$148,0))</f>
        <v>0</v>
      </c>
      <c r="V139" s="221">
        <v>3.3</v>
      </c>
      <c r="W139" s="179"/>
      <c r="X139" s="180">
        <f t="shared" ref="X139:X152" si="117">IF(W139&lt;58,0,21-_xlfn.RANK.EQ(W139,$W$138:$W$148,0))</f>
        <v>0</v>
      </c>
      <c r="Y139" s="221">
        <v>3.1</v>
      </c>
      <c r="Z139" s="179"/>
      <c r="AA139" s="180">
        <f t="shared" si="109"/>
        <v>0</v>
      </c>
      <c r="AB139" s="221">
        <v>3.2</v>
      </c>
      <c r="AC139" s="179"/>
      <c r="AD139" s="180">
        <f t="shared" si="110"/>
        <v>0</v>
      </c>
      <c r="AE139" s="75">
        <v>3.1</v>
      </c>
      <c r="AF139" s="77"/>
      <c r="AG139" s="78">
        <f t="shared" si="111"/>
        <v>0</v>
      </c>
      <c r="AH139" s="75">
        <v>3.2</v>
      </c>
      <c r="AI139" s="77"/>
      <c r="AJ139" s="78">
        <f t="shared" si="112"/>
        <v>0</v>
      </c>
      <c r="AK139" s="75">
        <v>3.2</v>
      </c>
      <c r="AL139" s="77"/>
      <c r="AM139" s="78">
        <f t="shared" si="113"/>
        <v>0</v>
      </c>
      <c r="AN139" s="75">
        <v>3.3</v>
      </c>
      <c r="AO139" s="77"/>
      <c r="AP139" s="78">
        <f t="shared" si="114"/>
        <v>0</v>
      </c>
      <c r="AQ139" s="75">
        <v>3.2</v>
      </c>
      <c r="AR139" s="77"/>
      <c r="AS139" s="78">
        <f t="shared" si="115"/>
        <v>0</v>
      </c>
      <c r="AT139" s="75">
        <v>3.3</v>
      </c>
      <c r="AU139" s="77"/>
      <c r="AV139" s="78">
        <f t="shared" ref="AV139:AV152" si="118">IF(AU139&lt;58,0,21-_xlfn.RANK.EQ(AU139,$AU$138:$AU$148,0))</f>
        <v>0</v>
      </c>
    </row>
    <row r="140" spans="1:48" s="35" customFormat="1" x14ac:dyDescent="0.3">
      <c r="A140" s="21" t="s">
        <v>201</v>
      </c>
      <c r="B140" s="21" t="s">
        <v>202</v>
      </c>
      <c r="C140" s="21" t="s">
        <v>92</v>
      </c>
      <c r="D140" s="21" t="s">
        <v>203</v>
      </c>
      <c r="E140" s="17"/>
      <c r="F140" s="220">
        <v>40</v>
      </c>
      <c r="G140" s="221">
        <v>3.1</v>
      </c>
      <c r="H140" s="179"/>
      <c r="I140" s="180">
        <f t="shared" si="105"/>
        <v>0</v>
      </c>
      <c r="J140" s="221">
        <v>3.2</v>
      </c>
      <c r="K140" s="179"/>
      <c r="L140" s="180">
        <f t="shared" si="106"/>
        <v>0</v>
      </c>
      <c r="M140" s="221">
        <v>3.2</v>
      </c>
      <c r="N140" s="179">
        <v>62.813000000000002</v>
      </c>
      <c r="O140" s="180">
        <f t="shared" si="107"/>
        <v>19</v>
      </c>
      <c r="P140" s="221">
        <v>3.3</v>
      </c>
      <c r="Q140" s="179">
        <v>63.78</v>
      </c>
      <c r="R140" s="180">
        <f t="shared" si="108"/>
        <v>20</v>
      </c>
      <c r="S140" s="221">
        <v>3.2</v>
      </c>
      <c r="T140" s="179">
        <v>64.25</v>
      </c>
      <c r="U140" s="180">
        <f t="shared" si="116"/>
        <v>18</v>
      </c>
      <c r="V140" s="221">
        <v>3.3</v>
      </c>
      <c r="W140" s="179">
        <v>67.744</v>
      </c>
      <c r="X140" s="180">
        <v>19</v>
      </c>
      <c r="Y140" s="221">
        <v>3.1</v>
      </c>
      <c r="Z140" s="179">
        <v>65.213999999999999</v>
      </c>
      <c r="AA140" s="180">
        <v>20</v>
      </c>
      <c r="AB140" s="221">
        <v>3.2</v>
      </c>
      <c r="AC140" s="179">
        <v>65</v>
      </c>
      <c r="AD140" s="180">
        <v>20</v>
      </c>
      <c r="AE140" s="75">
        <v>3.1</v>
      </c>
      <c r="AF140" s="77"/>
      <c r="AG140" s="78">
        <f t="shared" si="111"/>
        <v>0</v>
      </c>
      <c r="AH140" s="75">
        <v>3.2</v>
      </c>
      <c r="AI140" s="77"/>
      <c r="AJ140" s="78">
        <f t="shared" si="112"/>
        <v>0</v>
      </c>
      <c r="AK140" s="75">
        <v>3.2</v>
      </c>
      <c r="AL140" s="77"/>
      <c r="AM140" s="78">
        <f t="shared" si="113"/>
        <v>0</v>
      </c>
      <c r="AN140" s="75">
        <v>3.3</v>
      </c>
      <c r="AO140" s="77"/>
      <c r="AP140" s="78">
        <f t="shared" si="114"/>
        <v>0</v>
      </c>
      <c r="AQ140" s="75">
        <v>3.2</v>
      </c>
      <c r="AR140" s="77"/>
      <c r="AS140" s="78">
        <f t="shared" si="115"/>
        <v>0</v>
      </c>
      <c r="AT140" s="75">
        <v>3.3</v>
      </c>
      <c r="AU140" s="77"/>
      <c r="AV140" s="78">
        <f t="shared" si="118"/>
        <v>0</v>
      </c>
    </row>
    <row r="141" spans="1:48" s="35" customFormat="1" x14ac:dyDescent="0.3">
      <c r="A141" s="21" t="s">
        <v>201</v>
      </c>
      <c r="B141" s="21" t="s">
        <v>202</v>
      </c>
      <c r="C141" s="21" t="s">
        <v>92</v>
      </c>
      <c r="D141" s="21" t="s">
        <v>240</v>
      </c>
      <c r="E141" s="17"/>
      <c r="F141" s="220">
        <v>0</v>
      </c>
      <c r="G141" s="221">
        <v>3.1</v>
      </c>
      <c r="H141" s="179"/>
      <c r="I141" s="180">
        <f t="shared" si="105"/>
        <v>0</v>
      </c>
      <c r="J141" s="221">
        <v>3.2</v>
      </c>
      <c r="K141" s="179"/>
      <c r="L141" s="180">
        <f t="shared" si="106"/>
        <v>0</v>
      </c>
      <c r="M141" s="221">
        <v>3.2</v>
      </c>
      <c r="N141" s="179"/>
      <c r="O141" s="180">
        <f t="shared" si="107"/>
        <v>0</v>
      </c>
      <c r="P141" s="221">
        <v>3.3</v>
      </c>
      <c r="Q141" s="179"/>
      <c r="R141" s="180">
        <f t="shared" si="108"/>
        <v>0</v>
      </c>
      <c r="S141" s="221">
        <v>3.2</v>
      </c>
      <c r="T141" s="179"/>
      <c r="U141" s="180">
        <f t="shared" si="116"/>
        <v>0</v>
      </c>
      <c r="V141" s="221">
        <v>3.3</v>
      </c>
      <c r="W141" s="179"/>
      <c r="X141" s="180">
        <f t="shared" si="117"/>
        <v>0</v>
      </c>
      <c r="Y141" s="221">
        <v>3.1</v>
      </c>
      <c r="Z141" s="179"/>
      <c r="AA141" s="180">
        <f t="shared" si="109"/>
        <v>0</v>
      </c>
      <c r="AB141" s="221">
        <v>3.2</v>
      </c>
      <c r="AC141" s="179"/>
      <c r="AD141" s="180">
        <f t="shared" si="110"/>
        <v>0</v>
      </c>
      <c r="AE141" s="75">
        <v>3.1</v>
      </c>
      <c r="AF141" s="77"/>
      <c r="AG141" s="78">
        <f t="shared" si="111"/>
        <v>0</v>
      </c>
      <c r="AH141" s="75">
        <v>3.2</v>
      </c>
      <c r="AI141" s="77"/>
      <c r="AJ141" s="78">
        <f t="shared" si="112"/>
        <v>0</v>
      </c>
      <c r="AK141" s="75">
        <v>3.2</v>
      </c>
      <c r="AL141" s="77"/>
      <c r="AM141" s="78">
        <f t="shared" si="113"/>
        <v>0</v>
      </c>
      <c r="AN141" s="75">
        <v>3.3</v>
      </c>
      <c r="AO141" s="77"/>
      <c r="AP141" s="78">
        <f t="shared" si="114"/>
        <v>0</v>
      </c>
      <c r="AQ141" s="75">
        <v>3.2</v>
      </c>
      <c r="AR141" s="77"/>
      <c r="AS141" s="78">
        <f t="shared" si="115"/>
        <v>0</v>
      </c>
      <c r="AT141" s="75">
        <v>3.3</v>
      </c>
      <c r="AU141" s="77"/>
      <c r="AV141" s="78">
        <f t="shared" si="118"/>
        <v>0</v>
      </c>
    </row>
    <row r="142" spans="1:48" x14ac:dyDescent="0.3">
      <c r="A142" s="21" t="s">
        <v>141</v>
      </c>
      <c r="B142" s="21" t="s">
        <v>142</v>
      </c>
      <c r="C142" s="22" t="s">
        <v>82</v>
      </c>
      <c r="D142" s="22" t="s">
        <v>143</v>
      </c>
      <c r="E142" s="22"/>
      <c r="F142" s="220">
        <v>0</v>
      </c>
      <c r="G142" s="221">
        <v>3.1</v>
      </c>
      <c r="H142" s="179"/>
      <c r="I142" s="180">
        <f t="shared" si="105"/>
        <v>0</v>
      </c>
      <c r="J142" s="221">
        <v>3.2</v>
      </c>
      <c r="K142" s="179"/>
      <c r="L142" s="180">
        <f t="shared" si="106"/>
        <v>0</v>
      </c>
      <c r="M142" s="221">
        <v>3.2</v>
      </c>
      <c r="N142" s="179"/>
      <c r="O142" s="180">
        <f t="shared" si="107"/>
        <v>0</v>
      </c>
      <c r="P142" s="221">
        <v>3.3</v>
      </c>
      <c r="Q142" s="179"/>
      <c r="R142" s="180">
        <f t="shared" si="108"/>
        <v>0</v>
      </c>
      <c r="S142" s="221">
        <v>3.2</v>
      </c>
      <c r="T142" s="179"/>
      <c r="U142" s="180">
        <f t="shared" si="116"/>
        <v>0</v>
      </c>
      <c r="V142" s="221">
        <v>3.3</v>
      </c>
      <c r="W142" s="179"/>
      <c r="X142" s="180">
        <f t="shared" si="117"/>
        <v>0</v>
      </c>
      <c r="Y142" s="221">
        <v>3.1</v>
      </c>
      <c r="Z142" s="179"/>
      <c r="AA142" s="180">
        <f t="shared" si="109"/>
        <v>0</v>
      </c>
      <c r="AB142" s="221">
        <v>3.2</v>
      </c>
      <c r="AC142" s="179"/>
      <c r="AD142" s="180">
        <f t="shared" si="110"/>
        <v>0</v>
      </c>
      <c r="AE142" s="75">
        <v>3.1</v>
      </c>
      <c r="AF142" s="77"/>
      <c r="AG142" s="78">
        <f t="shared" si="111"/>
        <v>0</v>
      </c>
      <c r="AH142" s="75">
        <v>3.2</v>
      </c>
      <c r="AI142" s="77"/>
      <c r="AJ142" s="78">
        <f t="shared" si="112"/>
        <v>0</v>
      </c>
      <c r="AK142" s="75">
        <v>3.2</v>
      </c>
      <c r="AL142" s="77"/>
      <c r="AM142" s="78">
        <f t="shared" si="113"/>
        <v>0</v>
      </c>
      <c r="AN142" s="75">
        <v>3.3</v>
      </c>
      <c r="AO142" s="77"/>
      <c r="AP142" s="78">
        <f t="shared" si="114"/>
        <v>0</v>
      </c>
      <c r="AQ142" s="75">
        <v>3.2</v>
      </c>
      <c r="AR142" s="77"/>
      <c r="AS142" s="78">
        <f t="shared" si="115"/>
        <v>0</v>
      </c>
      <c r="AT142" s="75">
        <v>3.3</v>
      </c>
      <c r="AU142" s="77"/>
      <c r="AV142" s="78">
        <f t="shared" si="118"/>
        <v>0</v>
      </c>
    </row>
    <row r="143" spans="1:48" x14ac:dyDescent="0.3">
      <c r="A143" s="21" t="s">
        <v>170</v>
      </c>
      <c r="B143" s="21" t="s">
        <v>171</v>
      </c>
      <c r="C143" s="22" t="s">
        <v>172</v>
      </c>
      <c r="D143" s="21" t="s">
        <v>173</v>
      </c>
      <c r="E143" s="22"/>
      <c r="F143" s="220">
        <v>0</v>
      </c>
      <c r="G143" s="221">
        <v>3.1</v>
      </c>
      <c r="H143" s="179"/>
      <c r="I143" s="180">
        <f t="shared" si="105"/>
        <v>0</v>
      </c>
      <c r="J143" s="221">
        <v>3.2</v>
      </c>
      <c r="K143" s="179"/>
      <c r="L143" s="180">
        <f t="shared" si="106"/>
        <v>0</v>
      </c>
      <c r="M143" s="221">
        <v>3.2</v>
      </c>
      <c r="N143" s="179"/>
      <c r="O143" s="180">
        <f t="shared" si="107"/>
        <v>0</v>
      </c>
      <c r="P143" s="221">
        <v>3.3</v>
      </c>
      <c r="Q143" s="179"/>
      <c r="R143" s="180">
        <f t="shared" si="108"/>
        <v>0</v>
      </c>
      <c r="S143" s="221">
        <v>3.2</v>
      </c>
      <c r="T143" s="179"/>
      <c r="U143" s="180">
        <f t="shared" si="116"/>
        <v>0</v>
      </c>
      <c r="V143" s="221">
        <v>3.3</v>
      </c>
      <c r="W143" s="179"/>
      <c r="X143" s="180">
        <f t="shared" si="117"/>
        <v>0</v>
      </c>
      <c r="Y143" s="221">
        <v>3.1</v>
      </c>
      <c r="Z143" s="179"/>
      <c r="AA143" s="180">
        <f t="shared" si="109"/>
        <v>0</v>
      </c>
      <c r="AB143" s="221">
        <v>3.2</v>
      </c>
      <c r="AC143" s="179"/>
      <c r="AD143" s="180">
        <f t="shared" si="110"/>
        <v>0</v>
      </c>
      <c r="AE143" s="75">
        <v>3.1</v>
      </c>
      <c r="AF143" s="77"/>
      <c r="AG143" s="78">
        <f t="shared" si="111"/>
        <v>0</v>
      </c>
      <c r="AH143" s="75">
        <v>3.2</v>
      </c>
      <c r="AI143" s="77"/>
      <c r="AJ143" s="78">
        <f t="shared" si="112"/>
        <v>0</v>
      </c>
      <c r="AK143" s="75">
        <v>3.2</v>
      </c>
      <c r="AL143" s="77"/>
      <c r="AM143" s="78">
        <f t="shared" si="113"/>
        <v>0</v>
      </c>
      <c r="AN143" s="75">
        <v>3.3</v>
      </c>
      <c r="AO143" s="77"/>
      <c r="AP143" s="78">
        <f t="shared" si="114"/>
        <v>0</v>
      </c>
      <c r="AQ143" s="75">
        <v>3.2</v>
      </c>
      <c r="AR143" s="77"/>
      <c r="AS143" s="78">
        <f t="shared" si="115"/>
        <v>0</v>
      </c>
      <c r="AT143" s="75">
        <v>3.3</v>
      </c>
      <c r="AU143" s="77"/>
      <c r="AV143" s="78">
        <f t="shared" si="118"/>
        <v>0</v>
      </c>
    </row>
    <row r="144" spans="1:48" x14ac:dyDescent="0.3">
      <c r="A144" s="21" t="s">
        <v>209</v>
      </c>
      <c r="B144" s="21" t="s">
        <v>61</v>
      </c>
      <c r="C144" s="22" t="s">
        <v>293</v>
      </c>
      <c r="D144" s="21" t="s">
        <v>62</v>
      </c>
      <c r="E144" s="22"/>
      <c r="F144" s="220">
        <v>0</v>
      </c>
      <c r="G144" s="221">
        <v>3.1</v>
      </c>
      <c r="H144" s="179"/>
      <c r="I144" s="180">
        <f t="shared" si="105"/>
        <v>0</v>
      </c>
      <c r="J144" s="221">
        <v>3.2</v>
      </c>
      <c r="K144" s="179"/>
      <c r="L144" s="180">
        <f t="shared" si="106"/>
        <v>0</v>
      </c>
      <c r="M144" s="221">
        <v>3.2</v>
      </c>
      <c r="N144" s="179"/>
      <c r="O144" s="180">
        <f t="shared" si="107"/>
        <v>0</v>
      </c>
      <c r="P144" s="221">
        <v>3.3</v>
      </c>
      <c r="Q144" s="179"/>
      <c r="R144" s="180">
        <f t="shared" si="108"/>
        <v>0</v>
      </c>
      <c r="S144" s="221">
        <v>3.2</v>
      </c>
      <c r="T144" s="179"/>
      <c r="U144" s="180">
        <f t="shared" si="116"/>
        <v>0</v>
      </c>
      <c r="V144" s="221">
        <v>3.3</v>
      </c>
      <c r="W144" s="179"/>
      <c r="X144" s="180">
        <f t="shared" si="117"/>
        <v>0</v>
      </c>
      <c r="Y144" s="221">
        <v>3.1</v>
      </c>
      <c r="Z144" s="179"/>
      <c r="AA144" s="180">
        <f t="shared" si="109"/>
        <v>0</v>
      </c>
      <c r="AB144" s="221">
        <v>3.2</v>
      </c>
      <c r="AC144" s="179"/>
      <c r="AD144" s="180">
        <f t="shared" si="110"/>
        <v>0</v>
      </c>
      <c r="AE144" s="75">
        <v>3.1</v>
      </c>
      <c r="AF144" s="77"/>
      <c r="AG144" s="78">
        <f t="shared" si="111"/>
        <v>0</v>
      </c>
      <c r="AH144" s="75">
        <v>3.2</v>
      </c>
      <c r="AI144" s="77"/>
      <c r="AJ144" s="78">
        <f t="shared" si="112"/>
        <v>0</v>
      </c>
      <c r="AK144" s="75">
        <v>3.2</v>
      </c>
      <c r="AL144" s="77"/>
      <c r="AM144" s="78">
        <f t="shared" si="113"/>
        <v>0</v>
      </c>
      <c r="AN144" s="75">
        <v>3.3</v>
      </c>
      <c r="AO144" s="77"/>
      <c r="AP144" s="78">
        <f t="shared" si="114"/>
        <v>0</v>
      </c>
      <c r="AQ144" s="75">
        <v>3.2</v>
      </c>
      <c r="AR144" s="77"/>
      <c r="AS144" s="78">
        <f t="shared" si="115"/>
        <v>0</v>
      </c>
      <c r="AT144" s="75">
        <v>3.3</v>
      </c>
      <c r="AU144" s="77"/>
      <c r="AV144" s="78">
        <f t="shared" si="118"/>
        <v>0</v>
      </c>
    </row>
    <row r="145" spans="1:48" x14ac:dyDescent="0.3">
      <c r="A145" s="21" t="s">
        <v>209</v>
      </c>
      <c r="B145" s="21" t="s">
        <v>61</v>
      </c>
      <c r="C145" s="22" t="s">
        <v>293</v>
      </c>
      <c r="D145" s="21" t="s">
        <v>398</v>
      </c>
      <c r="E145" s="22"/>
      <c r="F145" s="220">
        <f>AS145+AP145</f>
        <v>39</v>
      </c>
      <c r="G145" s="221">
        <v>3.1</v>
      </c>
      <c r="H145" s="179"/>
      <c r="I145" s="180">
        <f t="shared" ref="I145" si="119">IF(H145&lt;58,0,21-_xlfn.RANK.EQ(H145,$H$138:$H$148,0))</f>
        <v>0</v>
      </c>
      <c r="J145" s="221">
        <v>3.2</v>
      </c>
      <c r="K145" s="179"/>
      <c r="L145" s="180">
        <f t="shared" ref="L145" si="120">IF(K145&lt;58,0,21-_xlfn.RANK.EQ(K145,$K$138:$K$148,0))</f>
        <v>0</v>
      </c>
      <c r="M145" s="221">
        <v>3.2</v>
      </c>
      <c r="N145" s="179"/>
      <c r="O145" s="180">
        <f t="shared" ref="O145" si="121">IF(N145&lt;58,0,21-_xlfn.RANK.EQ(N145,$N$138:$N$148,0))</f>
        <v>0</v>
      </c>
      <c r="P145" s="221">
        <v>3.3</v>
      </c>
      <c r="Q145" s="179"/>
      <c r="R145" s="180">
        <f t="shared" ref="R145" si="122">IF(Q145&lt;58,0,21-_xlfn.RANK.EQ(Q145,$Q$138:$Q$148,0))</f>
        <v>0</v>
      </c>
      <c r="S145" s="221">
        <v>3.2</v>
      </c>
      <c r="T145" s="179">
        <v>59.313000000000002</v>
      </c>
      <c r="U145" s="180">
        <f t="shared" ref="U145" si="123">IF(T145&lt;58,0,21-_xlfn.RANK.EQ(T145,$T$138:$T$148,0))</f>
        <v>17</v>
      </c>
      <c r="V145" s="221">
        <v>3.3</v>
      </c>
      <c r="W145" s="179"/>
      <c r="X145" s="180">
        <f t="shared" ref="X145" si="124">IF(W145&lt;58,0,21-_xlfn.RANK.EQ(W145,$W$138:$W$148,0))</f>
        <v>0</v>
      </c>
      <c r="Y145" s="221">
        <v>3.1</v>
      </c>
      <c r="Z145" s="179"/>
      <c r="AA145" s="180">
        <f t="shared" ref="AA145" si="125">IF(Z145&lt;58,0,21-_xlfn.RANK.EQ(Z145,$Z$138:$Z$148,0))</f>
        <v>0</v>
      </c>
      <c r="AB145" s="221">
        <v>3.2</v>
      </c>
      <c r="AC145" s="179"/>
      <c r="AD145" s="180">
        <f t="shared" ref="AD145" si="126">IF(AC145&lt;58,0,21-_xlfn.RANK.EQ(AC145,$AC$138:$AC$148,0))</f>
        <v>0</v>
      </c>
      <c r="AE145" s="75">
        <v>3.1</v>
      </c>
      <c r="AF145" s="77"/>
      <c r="AG145" s="78">
        <f t="shared" ref="AG145" si="127">IF(AF145&lt;58,0,21-_xlfn.RANK.EQ(AF145,$AF$138:$AF$148,0))</f>
        <v>0</v>
      </c>
      <c r="AH145" s="75">
        <v>3.2</v>
      </c>
      <c r="AI145" s="77"/>
      <c r="AJ145" s="78">
        <f t="shared" ref="AJ145" si="128">IF(AI145&lt;58,0,21-_xlfn.RANK.EQ(AI145,$AI$138:$AI$148,0))</f>
        <v>0</v>
      </c>
      <c r="AK145" s="75">
        <v>3.2</v>
      </c>
      <c r="AL145" s="77"/>
      <c r="AM145" s="78">
        <f t="shared" ref="AM145" si="129">IF(AL145&lt;58,0,21-_xlfn.RANK.EQ(AL145,$AL$138:$AL$148,0))</f>
        <v>0</v>
      </c>
      <c r="AN145" s="75">
        <v>3.3</v>
      </c>
      <c r="AO145" s="77">
        <v>58.536999999999999</v>
      </c>
      <c r="AP145" s="78">
        <f t="shared" ref="AP145" si="130">IF(AO145&lt;58,0,21-_xlfn.RANK.EQ(AO145,$AO$138:$AO$148,0))</f>
        <v>19</v>
      </c>
      <c r="AQ145" s="75">
        <v>3.2</v>
      </c>
      <c r="AR145" s="77">
        <v>64.94</v>
      </c>
      <c r="AS145" s="78">
        <f t="shared" ref="AS145" si="131">IF(AR145&lt;58,0,21-_xlfn.RANK.EQ(AR145,$AR$138:$AR$148,0))</f>
        <v>20</v>
      </c>
      <c r="AT145" s="75">
        <v>3.3</v>
      </c>
      <c r="AU145" s="77"/>
      <c r="AV145" s="78">
        <f t="shared" ref="AV145" si="132">IF(AU145&lt;58,0,21-_xlfn.RANK.EQ(AU145,$AU$138:$AU$148,0))</f>
        <v>0</v>
      </c>
    </row>
    <row r="146" spans="1:48" x14ac:dyDescent="0.3">
      <c r="A146" s="21" t="s">
        <v>223</v>
      </c>
      <c r="B146" s="21" t="s">
        <v>71</v>
      </c>
      <c r="C146" s="21" t="s">
        <v>224</v>
      </c>
      <c r="D146" s="22" t="s">
        <v>72</v>
      </c>
      <c r="E146" s="22"/>
      <c r="F146" s="220">
        <f>I146+AJ146</f>
        <v>39</v>
      </c>
      <c r="G146" s="221">
        <v>3.1</v>
      </c>
      <c r="H146" s="179">
        <v>61.856999999999999</v>
      </c>
      <c r="I146" s="180">
        <f t="shared" si="105"/>
        <v>19</v>
      </c>
      <c r="J146" s="221">
        <v>3.2</v>
      </c>
      <c r="K146" s="179"/>
      <c r="L146" s="180">
        <f t="shared" si="106"/>
        <v>0</v>
      </c>
      <c r="M146" s="221">
        <v>3.2</v>
      </c>
      <c r="N146" s="179">
        <v>61.688000000000002</v>
      </c>
      <c r="O146" s="180">
        <f t="shared" si="107"/>
        <v>17</v>
      </c>
      <c r="P146" s="221">
        <v>3.3</v>
      </c>
      <c r="Q146" s="179">
        <v>60.427</v>
      </c>
      <c r="R146" s="180">
        <f t="shared" si="108"/>
        <v>18</v>
      </c>
      <c r="S146" s="221">
        <v>3.2</v>
      </c>
      <c r="T146" s="179">
        <v>59.313000000000002</v>
      </c>
      <c r="U146" s="180">
        <f t="shared" si="116"/>
        <v>17</v>
      </c>
      <c r="V146" s="221">
        <v>3.3</v>
      </c>
      <c r="W146" s="179">
        <v>60.366</v>
      </c>
      <c r="X146" s="180">
        <f t="shared" si="117"/>
        <v>17</v>
      </c>
      <c r="Y146" s="221">
        <v>3.1</v>
      </c>
      <c r="Z146" s="179"/>
      <c r="AA146" s="180">
        <f t="shared" si="109"/>
        <v>0</v>
      </c>
      <c r="AB146" s="221">
        <v>3.2</v>
      </c>
      <c r="AC146" s="179"/>
      <c r="AD146" s="180">
        <f t="shared" si="110"/>
        <v>0</v>
      </c>
      <c r="AE146" s="75">
        <v>3.1</v>
      </c>
      <c r="AF146" s="77">
        <v>60.570999999999998</v>
      </c>
      <c r="AG146" s="78">
        <f t="shared" si="111"/>
        <v>19</v>
      </c>
      <c r="AH146" s="75">
        <v>3.2</v>
      </c>
      <c r="AI146" s="77">
        <v>60</v>
      </c>
      <c r="AJ146" s="78">
        <f t="shared" si="112"/>
        <v>20</v>
      </c>
      <c r="AK146" s="75">
        <v>3.2</v>
      </c>
      <c r="AL146" s="77"/>
      <c r="AM146" s="78">
        <f t="shared" si="113"/>
        <v>0</v>
      </c>
      <c r="AN146" s="75">
        <v>3.3</v>
      </c>
      <c r="AO146" s="77"/>
      <c r="AP146" s="78">
        <f t="shared" si="114"/>
        <v>0</v>
      </c>
      <c r="AQ146" s="75">
        <v>3.2</v>
      </c>
      <c r="AR146" s="77"/>
      <c r="AS146" s="78">
        <f t="shared" si="115"/>
        <v>0</v>
      </c>
      <c r="AT146" s="75">
        <v>3.3</v>
      </c>
      <c r="AU146" s="77"/>
      <c r="AV146" s="78">
        <f t="shared" si="118"/>
        <v>0</v>
      </c>
    </row>
    <row r="147" spans="1:48" x14ac:dyDescent="0.3">
      <c r="A147" s="21" t="s">
        <v>285</v>
      </c>
      <c r="B147" s="21" t="s">
        <v>286</v>
      </c>
      <c r="C147" s="21" t="s">
        <v>287</v>
      </c>
      <c r="D147" s="21" t="s">
        <v>289</v>
      </c>
      <c r="E147" s="22"/>
      <c r="F147" s="220">
        <f>I147+X147</f>
        <v>40</v>
      </c>
      <c r="G147" s="221">
        <v>3.1</v>
      </c>
      <c r="H147" s="179">
        <v>64.713999999999999</v>
      </c>
      <c r="I147" s="180">
        <f t="shared" si="105"/>
        <v>20</v>
      </c>
      <c r="J147" s="221">
        <v>3.2</v>
      </c>
      <c r="K147" s="179"/>
      <c r="L147" s="180">
        <f t="shared" si="106"/>
        <v>0</v>
      </c>
      <c r="M147" s="221">
        <v>3.2</v>
      </c>
      <c r="N147" s="179">
        <v>62.063000000000002</v>
      </c>
      <c r="O147" s="180">
        <f t="shared" si="107"/>
        <v>18</v>
      </c>
      <c r="P147" s="221">
        <v>3.3</v>
      </c>
      <c r="Q147" s="179">
        <v>61.829000000000001</v>
      </c>
      <c r="R147" s="180">
        <f t="shared" si="108"/>
        <v>19</v>
      </c>
      <c r="S147" s="221">
        <v>3.2</v>
      </c>
      <c r="T147" s="179">
        <v>69.438000000000002</v>
      </c>
      <c r="U147" s="180">
        <f t="shared" si="116"/>
        <v>20</v>
      </c>
      <c r="V147" s="221">
        <v>3.3</v>
      </c>
      <c r="W147" s="179">
        <v>67.744</v>
      </c>
      <c r="X147" s="180">
        <f t="shared" si="117"/>
        <v>20</v>
      </c>
      <c r="Y147" s="221">
        <v>3.1</v>
      </c>
      <c r="Z147" s="179"/>
      <c r="AA147" s="180">
        <f t="shared" si="109"/>
        <v>0</v>
      </c>
      <c r="AB147" s="221">
        <v>3.2</v>
      </c>
      <c r="AC147" s="179"/>
      <c r="AD147" s="180">
        <f t="shared" si="110"/>
        <v>0</v>
      </c>
      <c r="AE147" s="75">
        <v>3.1</v>
      </c>
      <c r="AF147" s="77"/>
      <c r="AG147" s="78">
        <f t="shared" si="111"/>
        <v>0</v>
      </c>
      <c r="AH147" s="75">
        <v>3.2</v>
      </c>
      <c r="AI147" s="77"/>
      <c r="AJ147" s="78">
        <f t="shared" si="112"/>
        <v>0</v>
      </c>
      <c r="AK147" s="75">
        <v>3.2</v>
      </c>
      <c r="AL147" s="77"/>
      <c r="AM147" s="78">
        <f t="shared" si="113"/>
        <v>0</v>
      </c>
      <c r="AN147" s="75">
        <v>3.3</v>
      </c>
      <c r="AO147" s="77"/>
      <c r="AP147" s="78">
        <f t="shared" si="114"/>
        <v>0</v>
      </c>
      <c r="AQ147" s="75">
        <v>3.2</v>
      </c>
      <c r="AR147" s="77"/>
      <c r="AS147" s="78">
        <f t="shared" si="115"/>
        <v>0</v>
      </c>
      <c r="AT147" s="75">
        <v>3.3</v>
      </c>
      <c r="AU147" s="77"/>
      <c r="AV147" s="78">
        <f t="shared" si="118"/>
        <v>0</v>
      </c>
    </row>
    <row r="148" spans="1:48" x14ac:dyDescent="0.3">
      <c r="A148" s="22" t="s">
        <v>332</v>
      </c>
      <c r="B148" s="21" t="s">
        <v>334</v>
      </c>
      <c r="C148" s="21" t="s">
        <v>335</v>
      </c>
      <c r="D148" s="21" t="s">
        <v>336</v>
      </c>
      <c r="E148" s="22"/>
      <c r="F148" s="220">
        <f>O148</f>
        <v>16</v>
      </c>
      <c r="G148" s="221">
        <v>3.1</v>
      </c>
      <c r="H148" s="228"/>
      <c r="I148" s="180">
        <f t="shared" si="105"/>
        <v>0</v>
      </c>
      <c r="J148" s="221">
        <v>3.2</v>
      </c>
      <c r="K148" s="228"/>
      <c r="L148" s="180">
        <f t="shared" si="106"/>
        <v>0</v>
      </c>
      <c r="M148" s="221">
        <v>3.2</v>
      </c>
      <c r="N148" s="179">
        <v>59.625</v>
      </c>
      <c r="O148" s="180">
        <f t="shared" si="107"/>
        <v>16</v>
      </c>
      <c r="P148" s="221">
        <v>3.3</v>
      </c>
      <c r="Q148" s="179"/>
      <c r="R148" s="180">
        <f t="shared" si="108"/>
        <v>0</v>
      </c>
      <c r="S148" s="221">
        <v>3.2</v>
      </c>
      <c r="T148" s="179"/>
      <c r="U148" s="180">
        <f t="shared" si="116"/>
        <v>0</v>
      </c>
      <c r="V148" s="221">
        <v>3.3</v>
      </c>
      <c r="W148" s="179"/>
      <c r="X148" s="180">
        <f t="shared" si="117"/>
        <v>0</v>
      </c>
      <c r="Y148" s="221">
        <v>3.1</v>
      </c>
      <c r="Z148" s="179"/>
      <c r="AA148" s="180">
        <f t="shared" si="109"/>
        <v>0</v>
      </c>
      <c r="AB148" s="221">
        <v>3.2</v>
      </c>
      <c r="AC148" s="179"/>
      <c r="AD148" s="180">
        <f t="shared" si="110"/>
        <v>0</v>
      </c>
      <c r="AE148" s="75">
        <v>3.1</v>
      </c>
      <c r="AF148" s="77"/>
      <c r="AG148" s="78">
        <f t="shared" si="111"/>
        <v>0</v>
      </c>
      <c r="AH148" s="75">
        <v>3.2</v>
      </c>
      <c r="AI148" s="77"/>
      <c r="AJ148" s="78">
        <f t="shared" si="112"/>
        <v>0</v>
      </c>
      <c r="AK148" s="75">
        <v>3.2</v>
      </c>
      <c r="AL148" s="77"/>
      <c r="AM148" s="78">
        <f t="shared" si="113"/>
        <v>0</v>
      </c>
      <c r="AN148" s="75">
        <v>3.3</v>
      </c>
      <c r="AO148" s="77"/>
      <c r="AP148" s="78">
        <f t="shared" si="114"/>
        <v>0</v>
      </c>
      <c r="AQ148" s="75">
        <v>3.2</v>
      </c>
      <c r="AR148" s="77"/>
      <c r="AS148" s="78">
        <f t="shared" si="115"/>
        <v>0</v>
      </c>
      <c r="AT148" s="75">
        <v>3.3</v>
      </c>
      <c r="AU148" s="77"/>
      <c r="AV148" s="78">
        <f t="shared" si="118"/>
        <v>0</v>
      </c>
    </row>
    <row r="149" spans="1:48" x14ac:dyDescent="0.3">
      <c r="A149" s="21" t="s">
        <v>191</v>
      </c>
      <c r="B149" s="21" t="s">
        <v>69</v>
      </c>
      <c r="C149" s="22" t="s">
        <v>175</v>
      </c>
      <c r="D149" s="21" t="s">
        <v>192</v>
      </c>
      <c r="E149" s="22"/>
      <c r="F149" s="220">
        <v>0</v>
      </c>
      <c r="G149" s="222">
        <v>3.1</v>
      </c>
      <c r="H149" s="179"/>
      <c r="I149" s="180">
        <f t="shared" si="105"/>
        <v>0</v>
      </c>
      <c r="J149" s="221">
        <v>3.2</v>
      </c>
      <c r="K149" s="179"/>
      <c r="L149" s="180">
        <f t="shared" si="106"/>
        <v>0</v>
      </c>
      <c r="M149" s="221">
        <v>3.2</v>
      </c>
      <c r="N149" s="179"/>
      <c r="O149" s="180">
        <f t="shared" si="107"/>
        <v>0</v>
      </c>
      <c r="P149" s="221">
        <v>3.3</v>
      </c>
      <c r="Q149" s="179"/>
      <c r="R149" s="180">
        <f t="shared" si="108"/>
        <v>0</v>
      </c>
      <c r="S149" s="221">
        <v>3.2</v>
      </c>
      <c r="T149" s="179"/>
      <c r="U149" s="180">
        <f>IF(T149&lt;58,0,21-_xlfn.RANK.EQ(T149,$T$138:$T$148,0))</f>
        <v>0</v>
      </c>
      <c r="V149" s="221">
        <v>3.3</v>
      </c>
      <c r="W149" s="179"/>
      <c r="X149" s="180">
        <f t="shared" si="117"/>
        <v>0</v>
      </c>
      <c r="Y149" s="221">
        <v>3.1</v>
      </c>
      <c r="Z149" s="179"/>
      <c r="AA149" s="180">
        <f t="shared" si="109"/>
        <v>0</v>
      </c>
      <c r="AB149" s="221">
        <v>3.2</v>
      </c>
      <c r="AC149" s="179"/>
      <c r="AD149" s="180">
        <f t="shared" si="110"/>
        <v>0</v>
      </c>
      <c r="AE149" s="75">
        <v>3.1</v>
      </c>
      <c r="AF149" s="77"/>
      <c r="AG149" s="78">
        <f t="shared" si="111"/>
        <v>0</v>
      </c>
      <c r="AH149" s="75">
        <v>3.2</v>
      </c>
      <c r="AI149" s="77"/>
      <c r="AJ149" s="78">
        <f t="shared" si="112"/>
        <v>0</v>
      </c>
      <c r="AK149" s="75">
        <v>3.2</v>
      </c>
      <c r="AL149" s="77"/>
      <c r="AM149" s="78">
        <f t="shared" si="113"/>
        <v>0</v>
      </c>
      <c r="AN149" s="75">
        <v>3.3</v>
      </c>
      <c r="AO149" s="77"/>
      <c r="AP149" s="78">
        <f t="shared" si="114"/>
        <v>0</v>
      </c>
      <c r="AQ149" s="75">
        <v>3.2</v>
      </c>
      <c r="AR149" s="77"/>
      <c r="AS149" s="78">
        <f t="shared" si="115"/>
        <v>0</v>
      </c>
      <c r="AT149" s="75">
        <v>3.3</v>
      </c>
      <c r="AU149" s="77"/>
      <c r="AV149" s="78">
        <f t="shared" si="118"/>
        <v>0</v>
      </c>
    </row>
    <row r="150" spans="1:48" x14ac:dyDescent="0.3">
      <c r="A150" s="21" t="s">
        <v>245</v>
      </c>
      <c r="B150" s="21" t="s">
        <v>246</v>
      </c>
      <c r="C150" s="22" t="s">
        <v>206</v>
      </c>
      <c r="D150" s="21" t="s">
        <v>247</v>
      </c>
      <c r="E150" s="22"/>
      <c r="F150" s="220">
        <f>AS150</f>
        <v>18</v>
      </c>
      <c r="G150" s="222">
        <v>3.1</v>
      </c>
      <c r="H150" s="179"/>
      <c r="I150" s="180">
        <f t="shared" si="105"/>
        <v>0</v>
      </c>
      <c r="J150" s="221">
        <v>3.2</v>
      </c>
      <c r="K150" s="179"/>
      <c r="L150" s="180">
        <f t="shared" si="106"/>
        <v>0</v>
      </c>
      <c r="M150" s="221">
        <v>3.2</v>
      </c>
      <c r="N150" s="179"/>
      <c r="O150" s="180">
        <f t="shared" si="107"/>
        <v>0</v>
      </c>
      <c r="P150" s="221">
        <v>3.3</v>
      </c>
      <c r="Q150" s="179"/>
      <c r="R150" s="180">
        <f t="shared" si="108"/>
        <v>0</v>
      </c>
      <c r="S150" s="221">
        <v>3.2</v>
      </c>
      <c r="T150" s="179"/>
      <c r="U150" s="180">
        <f>IF(T150&lt;58,0,21-_xlfn.RANK.EQ(T150,$T$138:$T$148,0))</f>
        <v>0</v>
      </c>
      <c r="V150" s="221">
        <v>3.3</v>
      </c>
      <c r="W150" s="179"/>
      <c r="X150" s="180">
        <f>IF(W149&lt;58,0,21-_xlfn.RANK.EQ(W149,$W$138:$W$148,0))</f>
        <v>0</v>
      </c>
      <c r="Y150" s="221">
        <v>3.1</v>
      </c>
      <c r="Z150" s="179"/>
      <c r="AA150" s="180">
        <f t="shared" si="109"/>
        <v>0</v>
      </c>
      <c r="AB150" s="221">
        <v>3.2</v>
      </c>
      <c r="AC150" s="179"/>
      <c r="AD150" s="180">
        <f t="shared" si="110"/>
        <v>0</v>
      </c>
      <c r="AE150" s="75">
        <v>3.1</v>
      </c>
      <c r="AF150" s="77"/>
      <c r="AG150" s="78">
        <f t="shared" si="111"/>
        <v>0</v>
      </c>
      <c r="AH150" s="75">
        <v>3.2</v>
      </c>
      <c r="AI150" s="77"/>
      <c r="AJ150" s="78">
        <f t="shared" si="112"/>
        <v>0</v>
      </c>
      <c r="AK150" s="75">
        <v>3.2</v>
      </c>
      <c r="AL150" s="77"/>
      <c r="AM150" s="78">
        <f t="shared" si="113"/>
        <v>0</v>
      </c>
      <c r="AN150" s="75">
        <v>3.3</v>
      </c>
      <c r="AO150" s="77"/>
      <c r="AP150" s="78">
        <f t="shared" si="114"/>
        <v>0</v>
      </c>
      <c r="AQ150" s="75">
        <v>3.2</v>
      </c>
      <c r="AR150" s="77">
        <v>60.63</v>
      </c>
      <c r="AS150" s="78">
        <v>18</v>
      </c>
      <c r="AT150" s="75">
        <v>3.3</v>
      </c>
      <c r="AU150" s="77"/>
      <c r="AV150" s="78">
        <f t="shared" si="118"/>
        <v>0</v>
      </c>
    </row>
    <row r="151" spans="1:48" x14ac:dyDescent="0.3">
      <c r="A151" s="21" t="s">
        <v>113</v>
      </c>
      <c r="B151" s="21" t="s">
        <v>114</v>
      </c>
      <c r="C151" s="22" t="s">
        <v>96</v>
      </c>
      <c r="D151" s="21" t="s">
        <v>428</v>
      </c>
      <c r="E151" s="22"/>
      <c r="F151" s="220">
        <f>AV151</f>
        <v>20</v>
      </c>
      <c r="G151" s="222">
        <v>3.1</v>
      </c>
      <c r="H151" s="179"/>
      <c r="I151" s="180">
        <f t="shared" si="105"/>
        <v>0</v>
      </c>
      <c r="J151" s="221">
        <v>3.2</v>
      </c>
      <c r="K151" s="179"/>
      <c r="L151" s="180">
        <f t="shared" si="106"/>
        <v>0</v>
      </c>
      <c r="M151" s="221">
        <v>3.2</v>
      </c>
      <c r="N151" s="179"/>
      <c r="O151" s="180">
        <f t="shared" si="107"/>
        <v>0</v>
      </c>
      <c r="P151" s="221">
        <v>3.3</v>
      </c>
      <c r="Q151" s="179"/>
      <c r="R151" s="180">
        <f t="shared" si="108"/>
        <v>0</v>
      </c>
      <c r="S151" s="221">
        <v>3.2</v>
      </c>
      <c r="T151" s="179"/>
      <c r="U151" s="180">
        <f>IF(T151&lt;58,0,21-_xlfn.RANK.EQ(T151,$T$138:$T$148,0))</f>
        <v>0</v>
      </c>
      <c r="V151" s="221">
        <v>3.3</v>
      </c>
      <c r="W151" s="179"/>
      <c r="X151" s="180">
        <f>IF(W150&lt;58,0,21-_xlfn.RANK.EQ(W150,$W$138:$W$148,0))</f>
        <v>0</v>
      </c>
      <c r="Y151" s="221">
        <v>3.1</v>
      </c>
      <c r="Z151" s="179"/>
      <c r="AA151" s="180">
        <f t="shared" si="109"/>
        <v>0</v>
      </c>
      <c r="AB151" s="221">
        <v>3.2</v>
      </c>
      <c r="AC151" s="179"/>
      <c r="AD151" s="180">
        <f t="shared" si="110"/>
        <v>0</v>
      </c>
      <c r="AE151" s="75">
        <v>3.1</v>
      </c>
      <c r="AF151" s="77"/>
      <c r="AG151" s="78">
        <f t="shared" si="111"/>
        <v>0</v>
      </c>
      <c r="AH151" s="75">
        <v>3.2</v>
      </c>
      <c r="AI151" s="77"/>
      <c r="AJ151" s="78">
        <f t="shared" si="112"/>
        <v>0</v>
      </c>
      <c r="AK151" s="75">
        <v>3.2</v>
      </c>
      <c r="AL151" s="77"/>
      <c r="AM151" s="78">
        <f t="shared" si="113"/>
        <v>0</v>
      </c>
      <c r="AN151" s="75">
        <v>3.3</v>
      </c>
      <c r="AO151" s="77"/>
      <c r="AP151" s="78">
        <f t="shared" si="114"/>
        <v>0</v>
      </c>
      <c r="AQ151" s="75">
        <v>3.2</v>
      </c>
      <c r="AR151" s="77"/>
      <c r="AS151" s="78">
        <f t="shared" si="115"/>
        <v>0</v>
      </c>
      <c r="AT151" s="75">
        <v>3.3</v>
      </c>
      <c r="AU151" s="77">
        <v>66.650000000000006</v>
      </c>
      <c r="AV151" s="78">
        <v>20</v>
      </c>
    </row>
    <row r="152" spans="1:48" x14ac:dyDescent="0.3">
      <c r="A152" s="21" t="s">
        <v>181</v>
      </c>
      <c r="B152" s="21" t="s">
        <v>182</v>
      </c>
      <c r="C152" s="21" t="s">
        <v>183</v>
      </c>
      <c r="D152" s="21" t="s">
        <v>379</v>
      </c>
      <c r="E152" s="21"/>
      <c r="F152" s="220">
        <v>19</v>
      </c>
      <c r="G152" s="222">
        <v>3.1</v>
      </c>
      <c r="H152" s="179"/>
      <c r="I152" s="180">
        <f t="shared" si="105"/>
        <v>0</v>
      </c>
      <c r="J152" s="221">
        <v>3.2</v>
      </c>
      <c r="K152" s="179"/>
      <c r="L152" s="180">
        <f t="shared" si="106"/>
        <v>0</v>
      </c>
      <c r="M152" s="221">
        <v>3.2</v>
      </c>
      <c r="N152" s="179"/>
      <c r="O152" s="180">
        <f t="shared" si="107"/>
        <v>0</v>
      </c>
      <c r="P152" s="221">
        <v>3.3</v>
      </c>
      <c r="Q152" s="179"/>
      <c r="R152" s="180">
        <f t="shared" si="108"/>
        <v>0</v>
      </c>
      <c r="S152" s="221">
        <v>3.2</v>
      </c>
      <c r="T152" s="179"/>
      <c r="U152" s="180">
        <f t="shared" si="116"/>
        <v>0</v>
      </c>
      <c r="V152" s="221">
        <v>3.3</v>
      </c>
      <c r="W152" s="179"/>
      <c r="X152" s="180">
        <f t="shared" si="117"/>
        <v>0</v>
      </c>
      <c r="Y152" s="221">
        <v>3.1</v>
      </c>
      <c r="Z152" s="179">
        <v>60.5</v>
      </c>
      <c r="AA152" s="180">
        <v>19</v>
      </c>
      <c r="AB152" s="221">
        <v>3.2</v>
      </c>
      <c r="AC152" s="179"/>
      <c r="AD152" s="180">
        <f t="shared" si="110"/>
        <v>0</v>
      </c>
      <c r="AE152" s="75">
        <v>3.1</v>
      </c>
      <c r="AF152" s="77"/>
      <c r="AG152" s="78">
        <f t="shared" si="111"/>
        <v>0</v>
      </c>
      <c r="AH152" s="75">
        <v>3.2</v>
      </c>
      <c r="AI152" s="77"/>
      <c r="AJ152" s="78">
        <f t="shared" si="112"/>
        <v>0</v>
      </c>
      <c r="AK152" s="75">
        <v>3.2</v>
      </c>
      <c r="AL152" s="77"/>
      <c r="AM152" s="78">
        <f t="shared" si="113"/>
        <v>0</v>
      </c>
      <c r="AN152" s="75">
        <v>3.3</v>
      </c>
      <c r="AO152" s="77"/>
      <c r="AP152" s="78">
        <f t="shared" si="114"/>
        <v>0</v>
      </c>
      <c r="AQ152" s="75">
        <v>3.2</v>
      </c>
      <c r="AR152" s="77"/>
      <c r="AS152" s="78">
        <f t="shared" si="115"/>
        <v>0</v>
      </c>
      <c r="AT152" s="75">
        <v>3.3</v>
      </c>
      <c r="AU152" s="77"/>
      <c r="AV152" s="78">
        <f t="shared" si="118"/>
        <v>0</v>
      </c>
    </row>
    <row r="153" spans="1:48" x14ac:dyDescent="0.3">
      <c r="A153" s="30"/>
      <c r="B153" s="30"/>
      <c r="C153" s="30"/>
      <c r="D153" s="30"/>
      <c r="E153" s="30"/>
      <c r="F153" s="235"/>
      <c r="G153" s="235"/>
      <c r="H153" s="235"/>
      <c r="I153" s="235"/>
      <c r="J153" s="235"/>
      <c r="K153" s="235"/>
      <c r="L153" s="235"/>
      <c r="M153" s="235"/>
      <c r="N153" s="235"/>
      <c r="O153" s="235"/>
      <c r="P153" s="235"/>
      <c r="Q153" s="235"/>
      <c r="R153" s="235"/>
      <c r="S153" s="235"/>
      <c r="T153" s="235"/>
      <c r="U153" s="235"/>
      <c r="V153" s="235"/>
      <c r="W153" s="235"/>
      <c r="X153" s="235"/>
      <c r="Y153" s="235"/>
      <c r="Z153" s="235"/>
      <c r="AA153" s="235"/>
      <c r="AB153" s="235"/>
      <c r="AC153" s="235"/>
      <c r="AD153" s="235"/>
    </row>
    <row r="154" spans="1:48" ht="16.2" thickBot="1" x14ac:dyDescent="0.35">
      <c r="A154" s="30"/>
      <c r="B154" s="30"/>
      <c r="C154" s="30"/>
      <c r="D154" s="30"/>
      <c r="E154" s="30"/>
      <c r="F154" s="235"/>
      <c r="G154" s="235"/>
      <c r="H154" s="235"/>
      <c r="I154" s="235"/>
      <c r="J154" s="235"/>
      <c r="K154" s="235"/>
      <c r="L154" s="235"/>
      <c r="M154" s="235"/>
      <c r="N154" s="235"/>
      <c r="O154" s="235"/>
      <c r="P154" s="235"/>
      <c r="Q154" s="235"/>
      <c r="R154" s="235"/>
      <c r="S154" s="235"/>
      <c r="T154" s="235"/>
      <c r="U154" s="235"/>
      <c r="V154" s="235"/>
      <c r="W154" s="235"/>
      <c r="X154" s="235"/>
      <c r="Y154" s="235"/>
      <c r="Z154" s="235"/>
      <c r="AA154" s="235"/>
      <c r="AB154" s="235"/>
      <c r="AC154" s="235"/>
      <c r="AD154" s="235"/>
    </row>
    <row r="155" spans="1:48" ht="24" thickBot="1" x14ac:dyDescent="0.5">
      <c r="F155" s="235"/>
      <c r="G155" s="386" t="s">
        <v>233</v>
      </c>
      <c r="H155" s="387"/>
      <c r="I155" s="390"/>
      <c r="J155" s="390"/>
      <c r="K155" s="390"/>
      <c r="L155" s="399"/>
      <c r="M155" s="386" t="s">
        <v>234</v>
      </c>
      <c r="N155" s="387"/>
      <c r="O155" s="390"/>
      <c r="P155" s="390"/>
      <c r="Q155" s="390"/>
      <c r="R155" s="399"/>
      <c r="S155" s="383" t="s">
        <v>1</v>
      </c>
      <c r="T155" s="384"/>
      <c r="U155" s="384"/>
      <c r="V155" s="384"/>
      <c r="W155" s="384"/>
      <c r="X155" s="401"/>
      <c r="Y155" s="386" t="s">
        <v>395</v>
      </c>
      <c r="Z155" s="387"/>
      <c r="AA155" s="390"/>
      <c r="AB155" s="390"/>
      <c r="AC155" s="390"/>
      <c r="AD155" s="399"/>
      <c r="AE155" s="362" t="s">
        <v>298</v>
      </c>
      <c r="AF155" s="363"/>
      <c r="AG155" s="394"/>
      <c r="AH155" s="394"/>
      <c r="AI155" s="394"/>
      <c r="AJ155" s="357"/>
      <c r="AK155" s="362" t="s">
        <v>235</v>
      </c>
      <c r="AL155" s="363"/>
      <c r="AM155" s="394"/>
      <c r="AN155" s="394"/>
      <c r="AO155" s="394"/>
      <c r="AP155" s="357"/>
      <c r="AQ155" s="395" t="s">
        <v>50</v>
      </c>
      <c r="AR155" s="396"/>
      <c r="AS155" s="397"/>
      <c r="AT155" s="397"/>
      <c r="AU155" s="397"/>
      <c r="AV155" s="398"/>
    </row>
    <row r="156" spans="1:48" ht="46.8" x14ac:dyDescent="0.3">
      <c r="A156" s="349" t="s">
        <v>55</v>
      </c>
      <c r="B156" s="350"/>
      <c r="C156" s="350"/>
      <c r="D156" s="350"/>
      <c r="E156" s="388"/>
      <c r="F156" s="207" t="s">
        <v>4</v>
      </c>
      <c r="G156" s="245" t="s">
        <v>48</v>
      </c>
      <c r="H156" s="243" t="s">
        <v>49</v>
      </c>
      <c r="I156" s="210" t="s">
        <v>9</v>
      </c>
      <c r="J156" s="245" t="s">
        <v>48</v>
      </c>
      <c r="K156" s="243" t="s">
        <v>49</v>
      </c>
      <c r="L156" s="210" t="s">
        <v>9</v>
      </c>
      <c r="M156" s="245" t="s">
        <v>48</v>
      </c>
      <c r="N156" s="243" t="s">
        <v>49</v>
      </c>
      <c r="O156" s="210" t="s">
        <v>9</v>
      </c>
      <c r="P156" s="245" t="s">
        <v>48</v>
      </c>
      <c r="Q156" s="243" t="s">
        <v>49</v>
      </c>
      <c r="R156" s="210" t="s">
        <v>9</v>
      </c>
      <c r="S156" s="245" t="s">
        <v>48</v>
      </c>
      <c r="T156" s="243" t="s">
        <v>49</v>
      </c>
      <c r="U156" s="210" t="s">
        <v>9</v>
      </c>
      <c r="V156" s="245" t="s">
        <v>48</v>
      </c>
      <c r="W156" s="243" t="s">
        <v>49</v>
      </c>
      <c r="X156" s="210" t="s">
        <v>9</v>
      </c>
      <c r="Y156" s="245" t="s">
        <v>48</v>
      </c>
      <c r="Z156" s="243" t="s">
        <v>49</v>
      </c>
      <c r="AA156" s="210" t="s">
        <v>9</v>
      </c>
      <c r="AB156" s="245" t="s">
        <v>48</v>
      </c>
      <c r="AC156" s="243" t="s">
        <v>49</v>
      </c>
      <c r="AD156" s="210" t="s">
        <v>9</v>
      </c>
      <c r="AE156" s="11" t="s">
        <v>48</v>
      </c>
      <c r="AF156" s="14" t="s">
        <v>49</v>
      </c>
      <c r="AG156" s="10" t="s">
        <v>9</v>
      </c>
      <c r="AH156" s="11" t="s">
        <v>48</v>
      </c>
      <c r="AI156" s="14" t="s">
        <v>49</v>
      </c>
      <c r="AJ156" s="10" t="s">
        <v>9</v>
      </c>
      <c r="AK156" s="11" t="s">
        <v>48</v>
      </c>
      <c r="AL156" s="14" t="s">
        <v>49</v>
      </c>
      <c r="AM156" s="10" t="s">
        <v>9</v>
      </c>
      <c r="AN156" s="11" t="s">
        <v>48</v>
      </c>
      <c r="AO156" s="14" t="s">
        <v>49</v>
      </c>
      <c r="AP156" s="10" t="s">
        <v>9</v>
      </c>
      <c r="AQ156" s="11" t="s">
        <v>48</v>
      </c>
      <c r="AR156" s="14" t="s">
        <v>49</v>
      </c>
      <c r="AS156" s="10" t="s">
        <v>9</v>
      </c>
      <c r="AT156" s="11" t="s">
        <v>48</v>
      </c>
      <c r="AU156" s="14" t="s">
        <v>49</v>
      </c>
      <c r="AV156" s="10" t="s">
        <v>9</v>
      </c>
    </row>
    <row r="157" spans="1:48" s="35" customFormat="1" x14ac:dyDescent="0.3">
      <c r="A157" s="16" t="s">
        <v>11</v>
      </c>
      <c r="B157" s="16" t="s">
        <v>12</v>
      </c>
      <c r="C157" s="16" t="s">
        <v>13</v>
      </c>
      <c r="D157" s="16" t="s">
        <v>14</v>
      </c>
      <c r="E157" s="17" t="s">
        <v>56</v>
      </c>
      <c r="F157" s="249"/>
      <c r="G157" s="250"/>
      <c r="H157" s="248"/>
      <c r="I157" s="249"/>
      <c r="J157" s="250"/>
      <c r="K157" s="248"/>
      <c r="L157" s="249"/>
      <c r="M157" s="250"/>
      <c r="N157" s="248"/>
      <c r="O157" s="249"/>
      <c r="P157" s="250"/>
      <c r="Q157" s="248"/>
      <c r="R157" s="249"/>
      <c r="S157" s="250"/>
      <c r="T157" s="248"/>
      <c r="U157" s="249"/>
      <c r="V157" s="250"/>
      <c r="W157" s="248"/>
      <c r="X157" s="249"/>
      <c r="Y157" s="250"/>
      <c r="Z157" s="248"/>
      <c r="AA157" s="249"/>
      <c r="AB157" s="250"/>
      <c r="AC157" s="248"/>
      <c r="AD157" s="249"/>
      <c r="AE157" s="62"/>
      <c r="AF157" s="64"/>
      <c r="AG157" s="39"/>
      <c r="AH157" s="62"/>
      <c r="AI157" s="64"/>
      <c r="AJ157" s="39"/>
      <c r="AK157" s="62"/>
      <c r="AL157" s="64"/>
      <c r="AM157" s="39"/>
      <c r="AN157" s="62"/>
      <c r="AO157" s="64"/>
      <c r="AP157" s="39"/>
      <c r="AQ157" s="62"/>
      <c r="AR157" s="64"/>
      <c r="AS157" s="39"/>
      <c r="AT157" s="62"/>
      <c r="AU157" s="64"/>
      <c r="AV157" s="39"/>
    </row>
    <row r="158" spans="1:48" x14ac:dyDescent="0.3">
      <c r="A158" s="21" t="s">
        <v>170</v>
      </c>
      <c r="B158" s="21" t="s">
        <v>171</v>
      </c>
      <c r="C158" s="22" t="s">
        <v>172</v>
      </c>
      <c r="D158" s="21" t="s">
        <v>173</v>
      </c>
      <c r="E158" s="22"/>
      <c r="F158" s="220">
        <f>I158+U158</f>
        <v>40</v>
      </c>
      <c r="G158" s="221">
        <v>4.0999999999999996</v>
      </c>
      <c r="H158" s="179">
        <v>65.56</v>
      </c>
      <c r="I158" s="180">
        <v>20</v>
      </c>
      <c r="J158" s="221">
        <v>4.2</v>
      </c>
      <c r="K158" s="179">
        <v>60</v>
      </c>
      <c r="L158" s="180">
        <f t="shared" ref="L158:L163" si="133">IF(K158&lt;58,0,21-_xlfn.RANK.EQ(K158,$K$158:$K$163,0))</f>
        <v>20</v>
      </c>
      <c r="M158" s="221">
        <v>4.2</v>
      </c>
      <c r="N158" s="179"/>
      <c r="O158" s="180">
        <f t="shared" ref="O158:O163" si="134">IF(N158&lt;58,0,21-_xlfn.RANK.EQ(N158,$N$158:$N$163,0))</f>
        <v>0</v>
      </c>
      <c r="P158" s="221">
        <v>4.3</v>
      </c>
      <c r="Q158" s="179"/>
      <c r="R158" s="180">
        <f t="shared" ref="R158:R163" si="135">IF(Q158&lt;58,0,21-_xlfn.RANK.EQ(Q158,$Q$158:$Q$163,0))</f>
        <v>0</v>
      </c>
      <c r="S158" s="221">
        <v>4.2</v>
      </c>
      <c r="T158" s="179">
        <v>66.688999999999993</v>
      </c>
      <c r="U158" s="180">
        <f t="shared" ref="U158:U163" si="136">IF(T158&lt;58,0,21-_xlfn.RANK.EQ(T158,$T$158:$T$163,0))</f>
        <v>20</v>
      </c>
      <c r="V158" s="221">
        <v>4.3</v>
      </c>
      <c r="W158" s="179">
        <v>68.462000000000003</v>
      </c>
      <c r="X158" s="180">
        <f t="shared" ref="X158:X163" si="137">IF(W158&lt;58,0,21-_xlfn.RANK.EQ(W158,$W$158:$W$163,0))</f>
        <v>20</v>
      </c>
      <c r="Y158" s="221">
        <v>4.0999999999999996</v>
      </c>
      <c r="Z158" s="179"/>
      <c r="AA158" s="180">
        <f t="shared" ref="AA158:AA163" si="138">IF(Z158&lt;58,0,21-_xlfn.RANK.EQ(Z158,$Z$158:$Z$163,0))</f>
        <v>0</v>
      </c>
      <c r="AB158" s="221">
        <v>4.2</v>
      </c>
      <c r="AC158" s="179"/>
      <c r="AD158" s="180">
        <f t="shared" ref="AD158:AD163" si="139">IF(AC158&lt;58,0,21-_xlfn.RANK.EQ(AC158,$AC$158:$AC$163,0))</f>
        <v>0</v>
      </c>
      <c r="AE158" s="75">
        <v>4.0999999999999996</v>
      </c>
      <c r="AF158" s="77">
        <v>64.305999999999997</v>
      </c>
      <c r="AG158" s="78">
        <f t="shared" ref="AG158:AG163" si="140">IF(AF158&lt;58,0,21-_xlfn.RANK.EQ(AF158,$AF$158:$AF$163,0))</f>
        <v>20</v>
      </c>
      <c r="AH158" s="75">
        <v>4.2</v>
      </c>
      <c r="AI158" s="77">
        <v>63.514000000000003</v>
      </c>
      <c r="AJ158" s="78">
        <f t="shared" ref="AJ158:AJ163" si="141">IF(AI158&lt;58,0,21-_xlfn.RANK.EQ(AI158,$AI$158:$AI$163,0))</f>
        <v>20</v>
      </c>
      <c r="AK158" s="75">
        <v>4.2</v>
      </c>
      <c r="AL158" s="77"/>
      <c r="AM158" s="78">
        <f>IF(AL158&lt;58,0,21-_xlfn.RANK.EQ(AL158,$AL$158:$AL$163,0))</f>
        <v>0</v>
      </c>
      <c r="AN158" s="75">
        <v>4.3</v>
      </c>
      <c r="AO158" s="77"/>
      <c r="AP158" s="78">
        <f t="shared" ref="AP158:AP163" si="142">IF(AO158&lt;58,0,21-_xlfn.RANK.EQ(AO158,$AO$158:$AO$163,0))</f>
        <v>0</v>
      </c>
      <c r="AQ158" s="75">
        <v>4.2</v>
      </c>
      <c r="AR158" s="77"/>
      <c r="AS158" s="78">
        <f t="shared" ref="AS158:AS163" si="143">IF(AR158&lt;58,0,21-_xlfn.RANK.EQ(AR158,$AR$158:$AR$163,0))</f>
        <v>0</v>
      </c>
      <c r="AT158" s="75">
        <v>4.3</v>
      </c>
      <c r="AU158" s="77"/>
      <c r="AV158" s="78">
        <f t="shared" ref="AV158:AV163" si="144">IF(AU158&lt;58,0,21-_xlfn.RANK.EQ(AU158,$AU$158:$AU$163,0))</f>
        <v>0</v>
      </c>
    </row>
    <row r="159" spans="1:48" x14ac:dyDescent="0.3">
      <c r="A159" s="21" t="s">
        <v>113</v>
      </c>
      <c r="B159" s="21" t="s">
        <v>114</v>
      </c>
      <c r="C159" s="22" t="s">
        <v>96</v>
      </c>
      <c r="D159" s="21" t="s">
        <v>115</v>
      </c>
      <c r="E159" s="22"/>
      <c r="F159" s="220">
        <f>O159+AP159</f>
        <v>40</v>
      </c>
      <c r="G159" s="221">
        <v>4.0999999999999996</v>
      </c>
      <c r="H159" s="179"/>
      <c r="I159" s="180">
        <f>IF(H159&lt;58,0,21-_xlfn.RANK.EQ(H159,$H$158:$H$163,0))</f>
        <v>0</v>
      </c>
      <c r="J159" s="221">
        <v>4.2</v>
      </c>
      <c r="K159" s="179"/>
      <c r="L159" s="180">
        <f t="shared" si="133"/>
        <v>0</v>
      </c>
      <c r="M159" s="221">
        <v>4.2</v>
      </c>
      <c r="N159" s="179">
        <v>62.296999999999997</v>
      </c>
      <c r="O159" s="180">
        <f t="shared" si="134"/>
        <v>20</v>
      </c>
      <c r="P159" s="221">
        <v>4.3</v>
      </c>
      <c r="Q159" s="179"/>
      <c r="R159" s="180">
        <f t="shared" si="135"/>
        <v>0</v>
      </c>
      <c r="S159" s="221">
        <v>4.2</v>
      </c>
      <c r="T159" s="179">
        <v>58.850999999999999</v>
      </c>
      <c r="U159" s="180">
        <f t="shared" si="136"/>
        <v>19</v>
      </c>
      <c r="V159" s="221">
        <v>4.3</v>
      </c>
      <c r="W159" s="179">
        <v>64.872</v>
      </c>
      <c r="X159" s="180">
        <f t="shared" si="137"/>
        <v>19</v>
      </c>
      <c r="Y159" s="221">
        <v>4.0999999999999996</v>
      </c>
      <c r="Z159" s="179"/>
      <c r="AA159" s="180">
        <f t="shared" si="138"/>
        <v>0</v>
      </c>
      <c r="AB159" s="221">
        <v>4.2</v>
      </c>
      <c r="AC159" s="179"/>
      <c r="AD159" s="180">
        <f t="shared" si="139"/>
        <v>0</v>
      </c>
      <c r="AE159" s="75">
        <v>4.0999999999999996</v>
      </c>
      <c r="AF159" s="77">
        <v>56.944000000000003</v>
      </c>
      <c r="AG159" s="78">
        <f t="shared" si="140"/>
        <v>0</v>
      </c>
      <c r="AH159" s="75">
        <v>4.2</v>
      </c>
      <c r="AI159" s="77"/>
      <c r="AJ159" s="78">
        <f t="shared" si="141"/>
        <v>0</v>
      </c>
      <c r="AK159" s="75">
        <v>4.2</v>
      </c>
      <c r="AL159" s="77"/>
      <c r="AM159" s="78">
        <f>IF(AL159&lt;58,0,21-_xlfn.RANK.EQ(AL159,$AL$158:$AL$163,0))</f>
        <v>0</v>
      </c>
      <c r="AN159" s="75">
        <v>4.3</v>
      </c>
      <c r="AO159" s="77">
        <v>62.436</v>
      </c>
      <c r="AP159" s="78">
        <f t="shared" si="142"/>
        <v>20</v>
      </c>
      <c r="AQ159" s="75">
        <v>4.2</v>
      </c>
      <c r="AR159" s="77"/>
      <c r="AS159" s="78">
        <f t="shared" si="143"/>
        <v>0</v>
      </c>
      <c r="AT159" s="75">
        <v>4.3</v>
      </c>
      <c r="AU159" s="77"/>
      <c r="AV159" s="78">
        <f t="shared" si="144"/>
        <v>0</v>
      </c>
    </row>
    <row r="160" spans="1:48" x14ac:dyDescent="0.3">
      <c r="A160" s="22" t="s">
        <v>332</v>
      </c>
      <c r="B160" s="21" t="s">
        <v>334</v>
      </c>
      <c r="C160" s="21" t="s">
        <v>335</v>
      </c>
      <c r="D160" s="21" t="s">
        <v>336</v>
      </c>
      <c r="E160" s="22"/>
      <c r="F160" s="220">
        <v>0</v>
      </c>
      <c r="G160" s="221">
        <v>4.0999999999999996</v>
      </c>
      <c r="H160" s="179"/>
      <c r="I160" s="180">
        <f>IF(H160&lt;58,0,21-_xlfn.RANK.EQ(H160,$H$158:$H$163,0))</f>
        <v>0</v>
      </c>
      <c r="J160" s="221">
        <v>4.2</v>
      </c>
      <c r="K160" s="179"/>
      <c r="L160" s="180">
        <f t="shared" si="133"/>
        <v>0</v>
      </c>
      <c r="M160" s="221">
        <v>4.2</v>
      </c>
      <c r="N160" s="179">
        <v>54.73</v>
      </c>
      <c r="O160" s="180">
        <f t="shared" si="134"/>
        <v>0</v>
      </c>
      <c r="P160" s="221">
        <v>4.3</v>
      </c>
      <c r="Q160" s="179"/>
      <c r="R160" s="180">
        <f t="shared" si="135"/>
        <v>0</v>
      </c>
      <c r="S160" s="221">
        <v>4.2</v>
      </c>
      <c r="T160" s="179"/>
      <c r="U160" s="180">
        <f t="shared" si="136"/>
        <v>0</v>
      </c>
      <c r="V160" s="221">
        <v>4.3</v>
      </c>
      <c r="W160" s="179"/>
      <c r="X160" s="180">
        <f t="shared" si="137"/>
        <v>0</v>
      </c>
      <c r="Y160" s="221">
        <v>4.0999999999999996</v>
      </c>
      <c r="Z160" s="179"/>
      <c r="AA160" s="180">
        <f t="shared" si="138"/>
        <v>0</v>
      </c>
      <c r="AB160" s="221">
        <v>4.2</v>
      </c>
      <c r="AC160" s="179"/>
      <c r="AD160" s="180">
        <f t="shared" si="139"/>
        <v>0</v>
      </c>
      <c r="AE160" s="75">
        <v>4.0999999999999996</v>
      </c>
      <c r="AF160" s="77"/>
      <c r="AG160" s="78">
        <f t="shared" si="140"/>
        <v>0</v>
      </c>
      <c r="AH160" s="75">
        <v>4.2</v>
      </c>
      <c r="AI160" s="77"/>
      <c r="AJ160" s="78">
        <f t="shared" si="141"/>
        <v>0</v>
      </c>
      <c r="AK160" s="75">
        <v>4.2</v>
      </c>
      <c r="AL160" s="77"/>
      <c r="AM160" s="78">
        <f>IF(AL160&lt;58,0,21-_xlfn.RANK.EQ(AL160,$AL$158:$AL$163,0))</f>
        <v>0</v>
      </c>
      <c r="AN160" s="75">
        <v>4.3</v>
      </c>
      <c r="AO160" s="77"/>
      <c r="AP160" s="78">
        <f t="shared" si="142"/>
        <v>0</v>
      </c>
      <c r="AQ160" s="75">
        <v>4.2</v>
      </c>
      <c r="AR160" s="77"/>
      <c r="AS160" s="78">
        <f t="shared" si="143"/>
        <v>0</v>
      </c>
      <c r="AT160" s="75">
        <v>4.3</v>
      </c>
      <c r="AU160" s="77"/>
      <c r="AV160" s="78">
        <f t="shared" si="144"/>
        <v>0</v>
      </c>
    </row>
    <row r="161" spans="1:48" x14ac:dyDescent="0.3">
      <c r="A161" s="21" t="s">
        <v>201</v>
      </c>
      <c r="B161" s="21" t="s">
        <v>202</v>
      </c>
      <c r="C161" s="21" t="s">
        <v>92</v>
      </c>
      <c r="D161" s="2" t="s">
        <v>203</v>
      </c>
      <c r="E161" s="22"/>
      <c r="F161" s="220">
        <f>AP161+AS161</f>
        <v>38</v>
      </c>
      <c r="G161" s="221">
        <v>4.0999999999999996</v>
      </c>
      <c r="H161" s="179"/>
      <c r="I161" s="180">
        <f>IF(H161&lt;58,0,21-_xlfn.RANK.EQ(H161,$H$158:$H$163,0))</f>
        <v>0</v>
      </c>
      <c r="J161" s="221">
        <v>4.2</v>
      </c>
      <c r="K161" s="179"/>
      <c r="L161" s="180">
        <f t="shared" si="133"/>
        <v>0</v>
      </c>
      <c r="M161" s="221">
        <v>4.2</v>
      </c>
      <c r="N161" s="179"/>
      <c r="O161" s="180">
        <f t="shared" si="134"/>
        <v>0</v>
      </c>
      <c r="P161" s="221">
        <v>4.3</v>
      </c>
      <c r="Q161" s="179"/>
      <c r="R161" s="180">
        <f t="shared" si="135"/>
        <v>0</v>
      </c>
      <c r="S161" s="221">
        <v>4.2</v>
      </c>
      <c r="T161" s="179"/>
      <c r="U161" s="180">
        <f t="shared" si="136"/>
        <v>0</v>
      </c>
      <c r="V161" s="221">
        <v>4.3</v>
      </c>
      <c r="W161" s="179"/>
      <c r="X161" s="180">
        <f t="shared" si="137"/>
        <v>0</v>
      </c>
      <c r="Y161" s="221">
        <v>4.0999999999999996</v>
      </c>
      <c r="Z161" s="179"/>
      <c r="AA161" s="180">
        <f t="shared" si="138"/>
        <v>0</v>
      </c>
      <c r="AB161" s="221">
        <v>4.2</v>
      </c>
      <c r="AC161" s="179"/>
      <c r="AD161" s="180">
        <f t="shared" si="139"/>
        <v>0</v>
      </c>
      <c r="AE161" s="75">
        <v>4.0999999999999996</v>
      </c>
      <c r="AF161" s="77">
        <v>51.944000000000003</v>
      </c>
      <c r="AG161" s="78">
        <f t="shared" si="140"/>
        <v>0</v>
      </c>
      <c r="AH161" s="75">
        <v>4.2</v>
      </c>
      <c r="AI161" s="77"/>
      <c r="AJ161" s="78">
        <f t="shared" si="141"/>
        <v>0</v>
      </c>
      <c r="AK161" s="75">
        <v>4.2</v>
      </c>
      <c r="AL161" s="77">
        <v>57.027000000000001</v>
      </c>
      <c r="AM161" s="78" t="s">
        <v>411</v>
      </c>
      <c r="AN161" s="75">
        <v>4.3</v>
      </c>
      <c r="AO161" s="77">
        <v>59.615000000000002</v>
      </c>
      <c r="AP161" s="78">
        <f t="shared" si="142"/>
        <v>18</v>
      </c>
      <c r="AQ161" s="75">
        <v>4.2</v>
      </c>
      <c r="AR161" s="77">
        <v>58.99</v>
      </c>
      <c r="AS161" s="78">
        <f t="shared" si="143"/>
        <v>20</v>
      </c>
      <c r="AT161" s="75">
        <v>4.3</v>
      </c>
      <c r="AU161" s="77"/>
      <c r="AV161" s="78">
        <f t="shared" si="144"/>
        <v>0</v>
      </c>
    </row>
    <row r="162" spans="1:48" x14ac:dyDescent="0.3">
      <c r="A162" s="21" t="s">
        <v>113</v>
      </c>
      <c r="B162" s="21" t="s">
        <v>114</v>
      </c>
      <c r="C162" s="22" t="s">
        <v>96</v>
      </c>
      <c r="D162" s="21" t="s">
        <v>428</v>
      </c>
      <c r="E162" s="22"/>
      <c r="F162" s="220">
        <f>AV162</f>
        <v>20</v>
      </c>
      <c r="G162" s="221">
        <v>4.0999999999999996</v>
      </c>
      <c r="H162" s="228"/>
      <c r="I162" s="180">
        <f>IF(H162&lt;58,0,21-_xlfn.RANK.EQ(H162,$H$158:$H$163,0))</f>
        <v>0</v>
      </c>
      <c r="J162" s="221">
        <v>4.2</v>
      </c>
      <c r="K162" s="228"/>
      <c r="L162" s="180">
        <f t="shared" si="133"/>
        <v>0</v>
      </c>
      <c r="M162" s="221">
        <v>4.2</v>
      </c>
      <c r="N162" s="228"/>
      <c r="O162" s="180">
        <f t="shared" si="134"/>
        <v>0</v>
      </c>
      <c r="P162" s="221">
        <v>4.3</v>
      </c>
      <c r="Q162" s="228"/>
      <c r="R162" s="180">
        <f t="shared" si="135"/>
        <v>0</v>
      </c>
      <c r="S162" s="221">
        <v>4.2</v>
      </c>
      <c r="T162" s="228"/>
      <c r="U162" s="180">
        <f t="shared" si="136"/>
        <v>0</v>
      </c>
      <c r="V162" s="221">
        <v>4.3</v>
      </c>
      <c r="W162" s="228"/>
      <c r="X162" s="180">
        <f t="shared" si="137"/>
        <v>0</v>
      </c>
      <c r="Y162" s="221">
        <v>4.0999999999999996</v>
      </c>
      <c r="Z162" s="228"/>
      <c r="AA162" s="180">
        <f t="shared" si="138"/>
        <v>0</v>
      </c>
      <c r="AB162" s="221">
        <v>4.2</v>
      </c>
      <c r="AC162" s="228"/>
      <c r="AD162" s="180">
        <f t="shared" si="139"/>
        <v>0</v>
      </c>
      <c r="AE162" s="75">
        <v>4.0999999999999996</v>
      </c>
      <c r="AF162" s="83"/>
      <c r="AG162" s="78">
        <f t="shared" si="140"/>
        <v>0</v>
      </c>
      <c r="AH162" s="75">
        <v>4.2</v>
      </c>
      <c r="AI162" s="83"/>
      <c r="AJ162" s="78">
        <f t="shared" si="141"/>
        <v>0</v>
      </c>
      <c r="AK162" s="75">
        <v>4.2</v>
      </c>
      <c r="AL162" s="83"/>
      <c r="AM162" s="79">
        <v>0</v>
      </c>
      <c r="AN162" s="75">
        <v>4.3</v>
      </c>
      <c r="AO162" s="83"/>
      <c r="AP162" s="78">
        <f t="shared" si="142"/>
        <v>0</v>
      </c>
      <c r="AQ162" s="75">
        <v>4.2</v>
      </c>
      <c r="AR162" s="83"/>
      <c r="AS162" s="78">
        <f t="shared" si="143"/>
        <v>0</v>
      </c>
      <c r="AT162" s="75">
        <v>4.3</v>
      </c>
      <c r="AU162" s="83">
        <v>64.87</v>
      </c>
      <c r="AV162" s="78">
        <f t="shared" si="144"/>
        <v>20</v>
      </c>
    </row>
    <row r="163" spans="1:48" ht="16.2" thickBot="1" x14ac:dyDescent="0.35">
      <c r="A163" s="21" t="s">
        <v>201</v>
      </c>
      <c r="B163" s="21" t="s">
        <v>202</v>
      </c>
      <c r="C163" s="21" t="s">
        <v>92</v>
      </c>
      <c r="D163" s="2" t="s">
        <v>240</v>
      </c>
      <c r="E163" s="18"/>
      <c r="F163" s="220">
        <f>AG163+AP163</f>
        <v>38</v>
      </c>
      <c r="G163" s="230">
        <v>4.0999999999999996</v>
      </c>
      <c r="H163" s="232"/>
      <c r="I163" s="267">
        <f>IF(H163&lt;58,0,21-_xlfn.RANK.EQ(H163,$H$158:$H$163,0))</f>
        <v>0</v>
      </c>
      <c r="J163" s="230">
        <v>4.2</v>
      </c>
      <c r="K163" s="232"/>
      <c r="L163" s="267">
        <f t="shared" si="133"/>
        <v>0</v>
      </c>
      <c r="M163" s="230">
        <v>4.2</v>
      </c>
      <c r="N163" s="232"/>
      <c r="O163" s="267">
        <f t="shared" si="134"/>
        <v>0</v>
      </c>
      <c r="P163" s="230">
        <v>4.3</v>
      </c>
      <c r="Q163" s="232"/>
      <c r="R163" s="267">
        <f t="shared" si="135"/>
        <v>0</v>
      </c>
      <c r="S163" s="230">
        <v>4.2</v>
      </c>
      <c r="T163" s="232"/>
      <c r="U163" s="267">
        <f t="shared" si="136"/>
        <v>0</v>
      </c>
      <c r="V163" s="230">
        <v>4.3</v>
      </c>
      <c r="W163" s="232"/>
      <c r="X163" s="267">
        <f t="shared" si="137"/>
        <v>0</v>
      </c>
      <c r="Y163" s="230">
        <v>4.0999999999999996</v>
      </c>
      <c r="Z163" s="232"/>
      <c r="AA163" s="267">
        <f t="shared" si="138"/>
        <v>0</v>
      </c>
      <c r="AB163" s="230">
        <v>4.2</v>
      </c>
      <c r="AC163" s="232"/>
      <c r="AD163" s="267">
        <f t="shared" si="139"/>
        <v>0</v>
      </c>
      <c r="AE163" s="92">
        <v>4.0999999999999996</v>
      </c>
      <c r="AF163" s="91">
        <v>60.277999999999999</v>
      </c>
      <c r="AG163" s="82">
        <f t="shared" si="140"/>
        <v>19</v>
      </c>
      <c r="AH163" s="90">
        <v>4.2</v>
      </c>
      <c r="AI163" s="91"/>
      <c r="AJ163" s="82">
        <f t="shared" si="141"/>
        <v>0</v>
      </c>
      <c r="AK163" s="90">
        <v>4.2</v>
      </c>
      <c r="AL163" s="91">
        <v>56.122</v>
      </c>
      <c r="AM163" s="82" t="s">
        <v>411</v>
      </c>
      <c r="AN163" s="90">
        <v>4.3</v>
      </c>
      <c r="AO163" s="91">
        <v>59.744</v>
      </c>
      <c r="AP163" s="82">
        <f t="shared" si="142"/>
        <v>19</v>
      </c>
      <c r="AQ163" s="90">
        <v>4.2</v>
      </c>
      <c r="AR163" s="91"/>
      <c r="AS163" s="82">
        <f t="shared" si="143"/>
        <v>0</v>
      </c>
      <c r="AT163" s="90">
        <v>4.3</v>
      </c>
      <c r="AU163" s="91"/>
      <c r="AV163" s="82">
        <f t="shared" si="144"/>
        <v>0</v>
      </c>
    </row>
  </sheetData>
  <protectedRanges>
    <protectedRange algorithmName="SHA-512" hashValue="NAZD3qgxdrlzabacLBE6e7h5ZmXY7wxINVLTXmDWPfUES+YR2V1HNj/E15OhYFiJLVmWPKJ0egYjXUfTOKONZg==" saltValue="Ncxfyc7xk9aUc4+aZopcog==" spinCount="100000" sqref="A61:D65 A87:B87 G81 A111:B111 A46:E46 D45:E45 A77:D77 A47:B47 D47:E47 A140:B141 D140:D141 A161:B161 A120:D120 A134:D138 A126:D126 A123:E123 E153:G154 A43:C43 E88:E91 E48:E66 E112:E122 E93 A92:E92 D163:E163 E159:E162 A164:E1048576 A70:E70 A143:E143 D111:E111 D87:E87 A67:E67 A100:D100 Z108:Z119 Z134:AD134 N108:N116 P133:R133 E8:F8 E124:E132 E139:E142 AB133:AD133 J133:L133 H111:H119 H134:L138 W124:W132 E9:E10 A11:E12 F9:F12 G1:H51 E133:G138 A106:G110 A82:G86 A1:F7 A56:D56 E13:F13 A159:D159 H153:L158 A41:D41 A97:E97 E96 E71:E79 AE133:XFD137 A94:E95 A69:C69 E68:E69 E39:E44 E144:E152 M135:R144 N134:R134 G52:N60 I41:N51 O41:Q60 I40:Q40 A14:F38 F39:F60 F139:L144 A155:G158 I13:T39 T80:T91 S61:U66 F61:R80 I8:V12 I1:XFD7 R40:T60 U133:X144 Y135:AD144 U67:U80 U105:X110 AE105:XFD110 Y105:AD107 T93:T110 H81:R100 E98:E105 V111:W119 AG118:AG124 F145:AG145 S67:T79 X12:AD12 U13:AD21 AE12:XFD21 X8:XFD11 V61:XFD80 AF111:AF124 AF117:AG117 AG111:AG116 AF139:AG144 N118:N119 N117:R117 AE138:AP138 U22:XFD60 F87:G105 H101:L110 M101:N107 O101:R116 S80:S110 U81:XFD104 F111:G132 I111:L132 M108:M134 O118:R132 S111:T144 U111:U132 X111:X132 Y108:Y134 AA108:AD132 AE111:AE132 AF125:AG132 A151:D153 F146:L152 M146:R158 S146:AD152 AE139:AE152 AF146:AG152 AH139:AP152 AQ138:XFD152 A163:B163 A162:D162 F159:R1048576 S153:XFD1048576 AH111:XFD132" name="Range1"/>
    <protectedRange algorithmName="SHA-512" hashValue="Apnk9LEbYxRpSZcjU97H6doUg/5csDURqMcDtbiOpYdX3f6l5Yvzsxaqv13NMtippi1Z0/Pw9Etvtktb0idoXQ==" saltValue="0XBid9/n7HrDOp1hu6OxVA==" spinCount="100000" sqref="A39:D39 A45:C45" name="Range1_1"/>
    <protectedRange algorithmName="SHA-512" hashValue="Apnk9LEbYxRpSZcjU97H6doUg/5csDURqMcDtbiOpYdX3f6l5Yvzsxaqv13NMtippi1Z0/Pw9Etvtktb0idoXQ==" saltValue="0XBid9/n7HrDOp1hu6OxVA==" spinCount="100000" sqref="A66:D66" name="Range1_2"/>
    <protectedRange algorithmName="SHA-512" hashValue="NAZD3qgxdrlzabacLBE6e7h5ZmXY7wxINVLTXmDWPfUES+YR2V1HNj/E15OhYFiJLVmWPKJ0egYjXUfTOKONZg==" saltValue="Ncxfyc7xk9aUc4+aZopcog==" spinCount="100000" sqref="A8:D8" name="Range1_3"/>
    <protectedRange algorithmName="SHA-512" hashValue="Apnk9LEbYxRpSZcjU97H6doUg/5csDURqMcDtbiOpYdX3f6l5Yvzsxaqv13NMtippi1Z0/Pw9Etvtktb0idoXQ==" saltValue="0XBid9/n7HrDOp1hu6OxVA==" spinCount="100000" sqref="C87 C111 C47 C140:C141 C161 C163" name="Range1_1_1"/>
    <protectedRange algorithmName="SHA-512" hashValue="Apnk9LEbYxRpSZcjU97H6doUg/5csDURqMcDtbiOpYdX3f6l5Yvzsxaqv13NMtippi1Z0/Pw9Etvtktb0idoXQ==" saltValue="0XBid9/n7HrDOp1hu6OxVA==" spinCount="100000" sqref="A88:D88" name="Range1_4"/>
    <protectedRange algorithmName="SHA-512" hashValue="Apnk9LEbYxRpSZcjU97H6doUg/5csDURqMcDtbiOpYdX3f6l5Yvzsxaqv13NMtippi1Z0/Pw9Etvtktb0idoXQ==" saltValue="0XBid9/n7HrDOp1hu6OxVA==" spinCount="100000" sqref="A112:D112" name="Range1_5"/>
    <protectedRange algorithmName="SHA-512" hashValue="Apnk9LEbYxRpSZcjU97H6doUg/5csDURqMcDtbiOpYdX3f6l5Yvzsxaqv13NMtippi1Z0/Pw9Etvtktb0idoXQ==" saltValue="0XBid9/n7HrDOp1hu6OxVA==" spinCount="100000" sqref="A139:D139" name="Range1_6"/>
    <protectedRange algorithmName="SHA-512" hashValue="Apnk9LEbYxRpSZcjU97H6doUg/5csDURqMcDtbiOpYdX3f6l5Yvzsxaqv13NMtippi1Z0/Pw9Etvtktb0idoXQ==" saltValue="0XBid9/n7HrDOp1hu6OxVA==" spinCount="100000" sqref="A68:D68" name="Range1_7"/>
    <protectedRange algorithmName="SHA-512" hashValue="gd6M1j8R2Vcbfm85n99c1D0xjmQvjBlg34UZhxeJx1NLSFqB74OeW1e3isf5ACnAc8NEYyF7OwgEUMDCcurwNA==" saltValue="t3zYNUJUDTdmjGFelNhf8w==" spinCount="100000" sqref="A113:D113" name="Range1_8"/>
    <protectedRange algorithmName="SHA-512" hashValue="gd6M1j8R2Vcbfm85n99c1D0xjmQvjBlg34UZhxeJx1NLSFqB74OeW1e3isf5ACnAc8NEYyF7OwgEUMDCcurwNA==" saltValue="t3zYNUJUDTdmjGFelNhf8w==" spinCount="100000" sqref="A142:D142" name="Range1_9"/>
    <protectedRange algorithmName="SHA-512" hashValue="Bl55MZj0cAqUqTsmKqKQ8GjYk3z4r6sHC6GjzmBjr6bDBl+Gt4qfajFFbigrPAXyjSmBZ+XipVR00qWHQUUL2w==" saltValue="vFo3gsO1ur+Yqg/JT+qeQg==" spinCount="100000" sqref="A89:D89" name="Range1_10"/>
    <protectedRange algorithmName="SHA-512" hashValue="Bl55MZj0cAqUqTsmKqKQ8GjYk3z4r6sHC6GjzmBjr6bDBl+Gt4qfajFFbigrPAXyjSmBZ+XipVR00qWHQUUL2w==" saltValue="vFo3gsO1ur+Yqg/JT+qeQg==" spinCount="100000" sqref="A114:D114" name="Range1_11"/>
    <protectedRange algorithmName="SHA-512" hashValue="Apnk9LEbYxRpSZcjU97H6doUg/5csDURqMcDtbiOpYdX3f6l5Yvzsxaqv13NMtippi1Z0/Pw9Etvtktb0idoXQ==" saltValue="0XBid9/n7HrDOp1hu6OxVA==" spinCount="100000" sqref="A44:D44" name="Range1_12"/>
    <protectedRange algorithmName="SHA-512" hashValue="Bl55MZj0cAqUqTsmKqKQ8GjYk3z4r6sHC6GjzmBjr6bDBl+Gt4qfajFFbigrPAXyjSmBZ+XipVR00qWHQUUL2w==" saltValue="vFo3gsO1ur+Yqg/JT+qeQg==" spinCount="100000" sqref="D71" name="Range1_14"/>
    <protectedRange algorithmName="SHA-512" hashValue="Bl55MZj0cAqUqTsmKqKQ8GjYk3z4r6sHC6GjzmBjr6bDBl+Gt4qfajFFbigrPAXyjSmBZ+XipVR00qWHQUUL2w==" saltValue="vFo3gsO1ur+Yqg/JT+qeQg==" spinCount="100000" sqref="A71:C71" name="Range1_21"/>
    <protectedRange algorithmName="SHA-512" hashValue="Bl55MZj0cAqUqTsmKqKQ8GjYk3z4r6sHC6GjzmBjr6bDBl+Gt4qfajFFbigrPAXyjSmBZ+XipVR00qWHQUUL2w==" saltValue="vFo3gsO1ur+Yqg/JT+qeQg==" spinCount="100000" sqref="D149" name="Range1_15"/>
    <protectedRange algorithmName="SHA-512" hashValue="Bl55MZj0cAqUqTsmKqKQ8GjYk3z4r6sHC6GjzmBjr6bDBl+Gt4qfajFFbigrPAXyjSmBZ+XipVR00qWHQUUL2w==" saltValue="vFo3gsO1ur+Yqg/JT+qeQg==" spinCount="100000" sqref="A149:C149" name="Range1_21_1"/>
    <protectedRange algorithmName="SHA-512" hashValue="Bl55MZj0cAqUqTsmKqKQ8GjYk3z4r6sHC6GjzmBjr6bDBl+Gt4qfajFFbigrPAXyjSmBZ+XipVR00qWHQUUL2w==" saltValue="vFo3gsO1ur+Yqg/JT+qeQg==" spinCount="100000" sqref="A90:D90" name="Range1_16"/>
    <protectedRange algorithmName="SHA-512" hashValue="Bl55MZj0cAqUqTsmKqKQ8GjYk3z4r6sHC6GjzmBjr6bDBl+Gt4qfajFFbigrPAXyjSmBZ+XipVR00qWHQUUL2w==" saltValue="vFo3gsO1ur+Yqg/JT+qeQg==" spinCount="100000" sqref="A115:D115" name="Range1_17"/>
    <protectedRange algorithmName="SHA-512" hashValue="Bl55MZj0cAqUqTsmKqKQ8GjYk3z4r6sHC6GjzmBjr6bDBl+Gt4qfajFFbigrPAXyjSmBZ+XipVR00qWHQUUL2w==" saltValue="vFo3gsO1ur+Yqg/JT+qeQg==" spinCount="100000" sqref="A116:D117 A145:D145" name="Range1_18"/>
    <protectedRange algorithmName="SHA-512" hashValue="Bl55MZj0cAqUqTsmKqKQ8GjYk3z4r6sHC6GjzmBjr6bDBl+Gt4qfajFFbigrPAXyjSmBZ+XipVR00qWHQUUL2w==" saltValue="vFo3gsO1ur+Yqg/JT+qeQg==" spinCount="100000" sqref="A144:D144" name="Range1_19"/>
    <protectedRange algorithmName="SHA-512" hashValue="Apnk9LEbYxRpSZcjU97H6doUg/5csDURqMcDtbiOpYdX3f6l5Yvzsxaqv13NMtippi1Z0/Pw9Etvtktb0idoXQ==" saltValue="0XBid9/n7HrDOp1hu6OxVA==" spinCount="100000" sqref="C9" name="Range1_1_1_2"/>
    <protectedRange algorithmName="SHA-512" hashValue="Apnk9LEbYxRpSZcjU97H6doUg/5csDURqMcDtbiOpYdX3f6l5Yvzsxaqv13NMtippi1Z0/Pw9Etvtktb0idoXQ==" saltValue="0XBid9/n7HrDOp1hu6OxVA==" spinCount="100000" sqref="A10:D10" name="Range1_20"/>
    <protectedRange algorithmName="SHA-512" hashValue="gd6M1j8R2Vcbfm85n99c1D0xjmQvjBlg34UZhxeJx1NLSFqB74OeW1e3isf5ACnAc8NEYyF7OwgEUMDCcurwNA==" saltValue="t3zYNUJUDTdmjGFelNhf8w==" spinCount="100000" sqref="A118:D118" name="Range1_22"/>
    <protectedRange algorithmName="SHA-512" hashValue="gd6M1j8R2Vcbfm85n99c1D0xjmQvjBlg34UZhxeJx1NLSFqB74OeW1e3isf5ACnAc8NEYyF7OwgEUMDCcurwNA==" saltValue="t3zYNUJUDTdmjGFelNhf8w==" spinCount="100000" sqref="A146:D146" name="Range1_23"/>
    <protectedRange algorithmName="SHA-512" hashValue="gd6M1j8R2Vcbfm85n99c1D0xjmQvjBlg34UZhxeJx1NLSFqB74OeW1e3isf5ACnAc8NEYyF7OwgEUMDCcurwNA==" saltValue="t3zYNUJUDTdmjGFelNhf8w==" spinCount="100000" sqref="A91:D91" name="Range1_24"/>
    <protectedRange algorithmName="SHA-512" hashValue="gd6M1j8R2Vcbfm85n99c1D0xjmQvjBlg34UZhxeJx1NLSFqB74OeW1e3isf5ACnAc8NEYyF7OwgEUMDCcurwNA==" saltValue="t3zYNUJUDTdmjGFelNhf8w==" spinCount="100000" sqref="A119:D119" name="Range1_25"/>
    <protectedRange algorithmName="SHA-512" hashValue="gd6M1j8R2Vcbfm85n99c1D0xjmQvjBlg34UZhxeJx1NLSFqB74OeW1e3isf5ACnAc8NEYyF7OwgEUMDCcurwNA==" saltValue="t3zYNUJUDTdmjGFelNhf8w==" spinCount="100000" sqref="A50:D50" name="Range1_26"/>
    <protectedRange algorithmName="SHA-512" hashValue="gd6M1j8R2Vcbfm85n99c1D0xjmQvjBlg34UZhxeJx1NLSFqB74OeW1e3isf5ACnAc8NEYyF7OwgEUMDCcurwNA==" saltValue="t3zYNUJUDTdmjGFelNhf8w==" spinCount="100000" sqref="A76:D76" name="Range1_27"/>
    <protectedRange algorithmName="SHA-512" hashValue="Bl55MZj0cAqUqTsmKqKQ8GjYk3z4r6sHC6GjzmBjr6bDBl+Gt4qfajFFbigrPAXyjSmBZ+XipVR00qWHQUUL2w==" saltValue="vFo3gsO1ur+Yqg/JT+qeQg==" spinCount="100000" sqref="D147 D122 D154" name="Range1_28"/>
    <protectedRange algorithmName="SHA-512" hashValue="gd6M1j8R2Vcbfm85n99c1D0xjmQvjBlg34UZhxeJx1NLSFqB74OeW1e3isf5ACnAc8NEYyF7OwgEUMDCcurwNA==" saltValue="t3zYNUJUDTdmjGFelNhf8w==" spinCount="100000" sqref="D124 D133" name="Range1_29"/>
    <protectedRange algorithmName="SHA-512" hashValue="Bl55MZj0cAqUqTsmKqKQ8GjYk3z4r6sHC6GjzmBjr6bDBl+Gt4qfajFFbigrPAXyjSmBZ+XipVR00qWHQUUL2w==" saltValue="vFo3gsO1ur+Yqg/JT+qeQg==" spinCount="100000" sqref="A124:C124 A133:C133" name="Range1_14_1"/>
    <protectedRange algorithmName="SHA-512" hashValue="gd6M1j8R2Vcbfm85n99c1D0xjmQvjBlg34UZhxeJx1NLSFqB74OeW1e3isf5ACnAc8NEYyF7OwgEUMDCcurwNA==" saltValue="t3zYNUJUDTdmjGFelNhf8w==" spinCount="100000" sqref="A51:D51 A53:D55" name="Range1_30"/>
    <protectedRange algorithmName="SHA-512" hashValue="gd6M1j8R2Vcbfm85n99c1D0xjmQvjBlg34UZhxeJx1NLSFqB74OeW1e3isf5ACnAc8NEYyF7OwgEUMDCcurwNA==" saltValue="t3zYNUJUDTdmjGFelNhf8w==" spinCount="100000" sqref="A78:D78" name="Range1_31"/>
    <protectedRange algorithmName="SHA-512" hashValue="Apnk9LEbYxRpSZcjU97H6doUg/5csDURqMcDtbiOpYdX3f6l5Yvzsxaqv13NMtippi1Z0/Pw9Etvtktb0idoXQ==" saltValue="0XBid9/n7HrDOp1hu6OxVA==" spinCount="100000" sqref="A57:D60 A79:D79" name="Range1_5_1"/>
    <protectedRange algorithmName="SHA-512" hashValue="Apnk9LEbYxRpSZcjU97H6doUg/5csDURqMcDtbiOpYdX3f6l5Yvzsxaqv13NMtippi1Z0/Pw9Etvtktb0idoXQ==" saltValue="0XBid9/n7HrDOp1hu6OxVA==" spinCount="100000" sqref="A160:D160" name="Range1_32"/>
    <protectedRange algorithmName="SHA-512" hashValue="Apnk9LEbYxRpSZcjU97H6doUg/5csDURqMcDtbiOpYdX3f6l5Yvzsxaqv13NMtippi1Z0/Pw9Etvtktb0idoXQ==" saltValue="0XBid9/n7HrDOp1hu6OxVA==" spinCount="100000" sqref="A148:D148" name="Range1_33"/>
    <protectedRange algorithmName="SHA-512" hashValue="Apnk9LEbYxRpSZcjU97H6doUg/5csDURqMcDtbiOpYdX3f6l5Yvzsxaqv13NMtippi1Z0/Pw9Etvtktb0idoXQ==" saltValue="0XBid9/n7HrDOp1hu6OxVA==" spinCount="100000" sqref="A96:D96" name="Range1_34"/>
    <protectedRange algorithmName="SHA-512" hashValue="Apnk9LEbYxRpSZcjU97H6doUg/5csDURqMcDtbiOpYdX3f6l5Yvzsxaqv13NMtippi1Z0/Pw9Etvtktb0idoXQ==" saltValue="0XBid9/n7HrDOp1hu6OxVA==" spinCount="100000" sqref="A125:D125" name="Range1_35"/>
    <protectedRange algorithmName="SHA-512" hashValue="Bl55MZj0cAqUqTsmKqKQ8GjYk3z4r6sHC6GjzmBjr6bDBl+Gt4qfajFFbigrPAXyjSmBZ+XipVR00qWHQUUL2w==" saltValue="vFo3gsO1ur+Yqg/JT+qeQg==" spinCount="100000" sqref="D52" name="Range1_40"/>
    <protectedRange algorithmName="SHA-512" hashValue="Bl55MZj0cAqUqTsmKqKQ8GjYk3z4r6sHC6GjzmBjr6bDBl+Gt4qfajFFbigrPAXyjSmBZ+XipVR00qWHQUUL2w==" saltValue="vFo3gsO1ur+Yqg/JT+qeQg==" spinCount="100000" sqref="D75" name="Range1_40_1"/>
    <protectedRange algorithmName="SHA-512" hashValue="Bl55MZj0cAqUqTsmKqKQ8GjYk3z4r6sHC6GjzmBjr6bDBl+Gt4qfajFFbigrPAXyjSmBZ+XipVR00qWHQUUL2w==" saltValue="vFo3gsO1ur+Yqg/JT+qeQg==" spinCount="100000" sqref="A98:D98" name="Range1_12_1"/>
    <protectedRange algorithmName="SHA-512" hashValue="Bl55MZj0cAqUqTsmKqKQ8GjYk3z4r6sHC6GjzmBjr6bDBl+Gt4qfajFFbigrPAXyjSmBZ+XipVR00qWHQUUL2w==" saltValue="vFo3gsO1ur+Yqg/JT+qeQg==" spinCount="100000" sqref="A127:D127" name="Range1_12_2"/>
    <protectedRange algorithmName="SHA-512" hashValue="Bl55MZj0cAqUqTsmKqKQ8GjYk3z4r6sHC6GjzmBjr6bDBl+Gt4qfajFFbigrPAXyjSmBZ+XipVR00qWHQUUL2w==" saltValue="vFo3gsO1ur+Yqg/JT+qeQg==" spinCount="100000" sqref="A128:D128" name="Range1_12_3"/>
    <protectedRange algorithmName="SHA-512" hashValue="Bl55MZj0cAqUqTsmKqKQ8GjYk3z4r6sHC6GjzmBjr6bDBl+Gt4qfajFFbigrPAXyjSmBZ+XipVR00qWHQUUL2w==" saltValue="vFo3gsO1ur+Yqg/JT+qeQg==" spinCount="100000" sqref="A99:D99" name="Range1_12_4"/>
    <protectedRange algorithmName="SHA-512" hashValue="NAZD3qgxdrlzabacLBE6e7h5ZmXY7wxINVLTXmDWPfUES+YR2V1HNj/E15OhYFiJLVmWPKJ0egYjXUfTOKONZg==" saltValue="Ncxfyc7xk9aUc4+aZopcog==" spinCount="100000" sqref="A101:D101 A104:D105" name="Range1_10_1"/>
    <protectedRange algorithmName="SHA-512" hashValue="NAZD3qgxdrlzabacLBE6e7h5ZmXY7wxINVLTXmDWPfUES+YR2V1HNj/E15OhYFiJLVmWPKJ0egYjXUfTOKONZg==" saltValue="Ncxfyc7xk9aUc4+aZopcog==" spinCount="100000" sqref="A132:D132" name="Range1_10_2"/>
    <protectedRange algorithmName="SHA-512" hashValue="NAZD3qgxdrlzabacLBE6e7h5ZmXY7wxINVLTXmDWPfUES+YR2V1HNj/E15OhYFiJLVmWPKJ0egYjXUfTOKONZg==" saltValue="Ncxfyc7xk9aUc4+aZopcog==" spinCount="100000" sqref="D69" name="Range1_16_1"/>
    <protectedRange algorithmName="SHA-512" hashValue="NAZD3qgxdrlzabacLBE6e7h5ZmXY7wxINVLTXmDWPfUES+YR2V1HNj/E15OhYFiJLVmWPKJ0egYjXUfTOKONZg==" saltValue="Ncxfyc7xk9aUc4+aZopcog==" spinCount="100000" sqref="D43" name="Range1_16_2"/>
    <protectedRange algorithmName="SHA-512" hashValue="Bl55MZj0cAqUqTsmKqKQ8GjYk3z4r6sHC6GjzmBjr6bDBl+Gt4qfajFFbigrPAXyjSmBZ+XipVR00qWHQUUL2w==" saltValue="vFo3gsO1ur+Yqg/JT+qeQg==" spinCount="100000" sqref="C81:F81 A72:D72 E80" name="Range1_37"/>
    <protectedRange algorithmName="SHA-512" hashValue="gd6M1j8R2Vcbfm85n99c1D0xjmQvjBlg34UZhxeJx1NLSFqB74OeW1e3isf5ACnAc8NEYyF7OwgEUMDCcurwNA==" saltValue="t3zYNUJUDTdmjGFelNhf8w==" spinCount="100000" sqref="A80:D80" name="Range1_38"/>
    <protectedRange algorithmName="SHA-512" hashValue="gd6M1j8R2Vcbfm85n99c1D0xjmQvjBlg34UZhxeJx1NLSFqB74OeW1e3isf5ACnAc8NEYyF7OwgEUMDCcurwNA==" saltValue="t3zYNUJUDTdmjGFelNhf8w==" spinCount="100000" sqref="A102:D102" name="Range1_3_1"/>
    <protectedRange algorithmName="SHA-512" hashValue="Apnk9LEbYxRpSZcjU97H6doUg/5csDURqMcDtbiOpYdX3f6l5Yvzsxaqv13NMtippi1Z0/Pw9Etvtktb0idoXQ==" saltValue="0XBid9/n7HrDOp1hu6OxVA==" spinCount="100000" sqref="A103:D103 A131:D131" name="Range1_3_2"/>
    <protectedRange algorithmName="SHA-512" hashValue="gd6M1j8R2Vcbfm85n99c1D0xjmQvjBlg34UZhxeJx1NLSFqB74OeW1e3isf5ACnAc8NEYyF7OwgEUMDCcurwNA==" saltValue="t3zYNUJUDTdmjGFelNhf8w==" spinCount="100000" sqref="D130" name="Range1_13"/>
    <protectedRange algorithmName="SHA-512" hashValue="Bl55MZj0cAqUqTsmKqKQ8GjYk3z4r6sHC6GjzmBjr6bDBl+Gt4qfajFFbigrPAXyjSmBZ+XipVR00qWHQUUL2w==" saltValue="vFo3gsO1ur+Yqg/JT+qeQg==" spinCount="100000" sqref="A130:C130" name="Range1_12_5"/>
  </protectedRanges>
  <mergeCells count="65">
    <mergeCell ref="A156:E156"/>
    <mergeCell ref="A3:D3"/>
    <mergeCell ref="A25:E25"/>
    <mergeCell ref="A6:E6"/>
    <mergeCell ref="A37:E37"/>
    <mergeCell ref="G83:L83"/>
    <mergeCell ref="A64:E64"/>
    <mergeCell ref="S83:X83"/>
    <mergeCell ref="AE83:AJ83"/>
    <mergeCell ref="G155:L155"/>
    <mergeCell ref="S155:X155"/>
    <mergeCell ref="AE155:AJ155"/>
    <mergeCell ref="G107:L107"/>
    <mergeCell ref="S107:X107"/>
    <mergeCell ref="AE107:AJ107"/>
    <mergeCell ref="G135:L135"/>
    <mergeCell ref="S135:X135"/>
    <mergeCell ref="AE135:AJ135"/>
    <mergeCell ref="A84:E84"/>
    <mergeCell ref="A108:E108"/>
    <mergeCell ref="A136:E136"/>
    <mergeCell ref="AE5:AJ5"/>
    <mergeCell ref="G5:L5"/>
    <mergeCell ref="G63:L63"/>
    <mergeCell ref="S63:X63"/>
    <mergeCell ref="AE63:AJ63"/>
    <mergeCell ref="G36:L36"/>
    <mergeCell ref="S36:X36"/>
    <mergeCell ref="AE36:AJ36"/>
    <mergeCell ref="G24:L24"/>
    <mergeCell ref="S24:X24"/>
    <mergeCell ref="AE24:AJ24"/>
    <mergeCell ref="Y5:AD5"/>
    <mergeCell ref="Y24:AD24"/>
    <mergeCell ref="Y36:AD36"/>
    <mergeCell ref="Y63:AD63"/>
    <mergeCell ref="Y83:AD83"/>
    <mergeCell ref="Y107:AD107"/>
    <mergeCell ref="Y135:AD135"/>
    <mergeCell ref="Y155:AD155"/>
    <mergeCell ref="M5:R5"/>
    <mergeCell ref="M24:R24"/>
    <mergeCell ref="M36:R36"/>
    <mergeCell ref="M63:R63"/>
    <mergeCell ref="M83:R83"/>
    <mergeCell ref="M107:R107"/>
    <mergeCell ref="M135:R135"/>
    <mergeCell ref="M155:R155"/>
    <mergeCell ref="S5:X5"/>
    <mergeCell ref="AK107:AP107"/>
    <mergeCell ref="AK135:AP135"/>
    <mergeCell ref="AK155:AP155"/>
    <mergeCell ref="AQ5:AV5"/>
    <mergeCell ref="AQ24:AV24"/>
    <mergeCell ref="AQ36:AV36"/>
    <mergeCell ref="AQ63:AV63"/>
    <mergeCell ref="AQ83:AV83"/>
    <mergeCell ref="AQ107:AV107"/>
    <mergeCell ref="AQ135:AV135"/>
    <mergeCell ref="AQ155:AV155"/>
    <mergeCell ref="AK5:AP5"/>
    <mergeCell ref="AK24:AP24"/>
    <mergeCell ref="AK36:AP36"/>
    <mergeCell ref="AK63:AP63"/>
    <mergeCell ref="AK83:AP83"/>
  </mergeCells>
  <pageMargins left="0.7" right="0.7" top="0.75" bottom="0.75" header="0.3" footer="0.3"/>
  <pageSetup paperSize="9" orientation="portrait" horizontalDpi="4294967293" verticalDpi="0" r:id="rId1"/>
  <headerFooter>
    <oddHeader>&amp;C&amp;"arial"&amp;12&amp;KA80000 UNOFFICIAL&amp;1#_x000D_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J67"/>
  <sheetViews>
    <sheetView topLeftCell="A48" zoomScale="80" zoomScaleNormal="80" workbookViewId="0">
      <selection activeCell="L46" sqref="L46"/>
    </sheetView>
  </sheetViews>
  <sheetFormatPr defaultColWidth="11.09765625" defaultRowHeight="15.6" x14ac:dyDescent="0.3"/>
  <cols>
    <col min="1" max="1" width="15.09765625" customWidth="1"/>
    <col min="2" max="2" width="15.59765625" customWidth="1"/>
    <col min="3" max="3" width="26.5" customWidth="1"/>
    <col min="4" max="4" width="24.5" customWidth="1"/>
    <col min="5" max="5" width="7.59765625" customWidth="1"/>
    <col min="6" max="6" width="12.59765625" style="72" customWidth="1"/>
    <col min="7" max="7" width="12.5" style="72" customWidth="1"/>
    <col min="8" max="8" width="11.09765625" style="72"/>
    <col min="9" max="9" width="14.5" style="72" bestFit="1" customWidth="1"/>
    <col min="10" max="10" width="11.09765625" style="72"/>
  </cols>
  <sheetData>
    <row r="3" spans="1:10" ht="28.8" x14ac:dyDescent="0.3">
      <c r="A3" s="404" t="s">
        <v>57</v>
      </c>
      <c r="B3" s="405"/>
      <c r="C3" s="405"/>
      <c r="D3" s="405"/>
      <c r="E3" s="6"/>
    </row>
    <row r="4" spans="1:10" ht="26.4" thickBot="1" x14ac:dyDescent="0.35">
      <c r="A4" s="6"/>
      <c r="B4" s="6"/>
      <c r="C4" s="6"/>
      <c r="D4" s="6"/>
      <c r="E4" s="6"/>
    </row>
    <row r="5" spans="1:10" ht="16.2" thickBot="1" x14ac:dyDescent="0.35">
      <c r="G5" s="407" t="s">
        <v>228</v>
      </c>
      <c r="H5" s="408"/>
      <c r="I5" s="408"/>
      <c r="J5" s="409"/>
    </row>
    <row r="6" spans="1:10" s="15" customFormat="1" ht="27.6" x14ac:dyDescent="0.3">
      <c r="A6" s="402" t="s">
        <v>58</v>
      </c>
      <c r="B6" s="403"/>
      <c r="C6" s="403"/>
      <c r="D6" s="403"/>
      <c r="E6" s="406"/>
      <c r="F6" s="279" t="s">
        <v>4</v>
      </c>
      <c r="G6" s="280" t="s">
        <v>396</v>
      </c>
      <c r="H6" s="281" t="s">
        <v>20</v>
      </c>
      <c r="I6" s="282" t="s">
        <v>21</v>
      </c>
      <c r="J6" s="279" t="s">
        <v>397</v>
      </c>
    </row>
    <row r="7" spans="1:10" x14ac:dyDescent="0.3">
      <c r="A7" s="37" t="s">
        <v>11</v>
      </c>
      <c r="B7" s="37" t="s">
        <v>12</v>
      </c>
      <c r="C7" s="38" t="s">
        <v>13</v>
      </c>
      <c r="D7" s="37" t="s">
        <v>14</v>
      </c>
      <c r="E7" s="38" t="s">
        <v>56</v>
      </c>
      <c r="F7" s="78"/>
      <c r="G7" s="75"/>
      <c r="H7" s="77"/>
      <c r="I7" s="77"/>
      <c r="J7" s="78"/>
    </row>
    <row r="8" spans="1:10" x14ac:dyDescent="0.3">
      <c r="A8" s="21" t="s">
        <v>210</v>
      </c>
      <c r="B8" s="21" t="s">
        <v>211</v>
      </c>
      <c r="C8" s="22" t="s">
        <v>92</v>
      </c>
      <c r="D8" s="21" t="s">
        <v>212</v>
      </c>
      <c r="E8" s="22"/>
      <c r="F8" s="78">
        <v>19</v>
      </c>
      <c r="G8" s="283">
        <v>0.81</v>
      </c>
      <c r="H8" s="284">
        <v>0.75</v>
      </c>
      <c r="I8" s="284">
        <v>0.82</v>
      </c>
      <c r="J8" s="285" t="s">
        <v>348</v>
      </c>
    </row>
    <row r="9" spans="1:10" x14ac:dyDescent="0.3">
      <c r="A9" s="21" t="s">
        <v>324</v>
      </c>
      <c r="B9" s="21" t="s">
        <v>325</v>
      </c>
      <c r="C9" s="22" t="s">
        <v>326</v>
      </c>
      <c r="D9" s="21" t="s">
        <v>380</v>
      </c>
      <c r="E9" s="22"/>
      <c r="F9" s="78">
        <v>20</v>
      </c>
      <c r="G9" s="283">
        <v>0.85</v>
      </c>
      <c r="H9" s="284">
        <v>0.75</v>
      </c>
      <c r="I9" s="284">
        <v>0.74</v>
      </c>
      <c r="J9" s="285" t="s">
        <v>347</v>
      </c>
    </row>
    <row r="10" spans="1:10" s="1" customFormat="1" ht="14.4" thickBot="1" x14ac:dyDescent="0.35">
      <c r="A10" s="21"/>
      <c r="B10" s="21"/>
      <c r="C10" s="21"/>
      <c r="D10" s="21"/>
      <c r="E10" s="22"/>
      <c r="F10" s="82"/>
      <c r="G10" s="75"/>
      <c r="H10" s="76"/>
      <c r="I10" s="77"/>
      <c r="J10" s="82"/>
    </row>
    <row r="11" spans="1:10" s="1" customFormat="1" ht="13.8" x14ac:dyDescent="0.3">
      <c r="A11" s="30"/>
      <c r="B11" s="30"/>
      <c r="C11" s="30"/>
      <c r="D11" s="30"/>
      <c r="E11" s="30"/>
      <c r="F11" s="72"/>
      <c r="G11" s="72"/>
      <c r="H11" s="72"/>
      <c r="I11" s="72"/>
      <c r="J11" s="72"/>
    </row>
    <row r="12" spans="1:10" ht="16.2" thickBot="1" x14ac:dyDescent="0.35">
      <c r="A12" s="1"/>
      <c r="B12" s="1"/>
      <c r="C12" s="1"/>
      <c r="D12" s="1"/>
      <c r="E12" s="1"/>
    </row>
    <row r="13" spans="1:10" ht="16.2" thickBot="1" x14ac:dyDescent="0.35">
      <c r="G13" s="407" t="s">
        <v>228</v>
      </c>
      <c r="H13" s="408"/>
      <c r="I13" s="408"/>
      <c r="J13" s="409"/>
    </row>
    <row r="14" spans="1:10" ht="27.6" x14ac:dyDescent="0.3">
      <c r="A14" s="349" t="s">
        <v>59</v>
      </c>
      <c r="B14" s="350"/>
      <c r="C14" s="350"/>
      <c r="D14" s="350"/>
      <c r="E14" s="350"/>
      <c r="F14" s="279" t="s">
        <v>4</v>
      </c>
      <c r="G14" s="280" t="s">
        <v>396</v>
      </c>
      <c r="H14" s="281" t="s">
        <v>20</v>
      </c>
      <c r="I14" s="282" t="s">
        <v>21</v>
      </c>
      <c r="J14" s="279" t="s">
        <v>397</v>
      </c>
    </row>
    <row r="15" spans="1:10" s="15" customFormat="1" x14ac:dyDescent="0.3">
      <c r="A15" s="16" t="s">
        <v>11</v>
      </c>
      <c r="B15" s="16" t="s">
        <v>12</v>
      </c>
      <c r="C15" s="16" t="s">
        <v>13</v>
      </c>
      <c r="D15" s="16" t="s">
        <v>14</v>
      </c>
      <c r="E15" s="40" t="s">
        <v>56</v>
      </c>
      <c r="F15" s="78"/>
      <c r="G15" s="75"/>
      <c r="H15" s="77"/>
      <c r="I15" s="77"/>
      <c r="J15" s="78"/>
    </row>
    <row r="16" spans="1:10" x14ac:dyDescent="0.3">
      <c r="A16" s="21" t="s">
        <v>110</v>
      </c>
      <c r="B16" s="21" t="s">
        <v>111</v>
      </c>
      <c r="C16" s="21" t="s">
        <v>105</v>
      </c>
      <c r="D16" s="21" t="s">
        <v>112</v>
      </c>
      <c r="E16" s="41"/>
      <c r="F16" s="78">
        <v>18</v>
      </c>
      <c r="G16" s="283">
        <v>0.8</v>
      </c>
      <c r="H16" s="284">
        <v>0.79</v>
      </c>
      <c r="I16" s="284">
        <v>0.86</v>
      </c>
      <c r="J16" s="78" t="s">
        <v>349</v>
      </c>
    </row>
    <row r="17" spans="1:10" x14ac:dyDescent="0.3">
      <c r="A17" s="21" t="s">
        <v>210</v>
      </c>
      <c r="B17" s="21" t="s">
        <v>211</v>
      </c>
      <c r="C17" s="22" t="s">
        <v>92</v>
      </c>
      <c r="D17" s="21" t="s">
        <v>213</v>
      </c>
      <c r="E17" s="41"/>
      <c r="F17" s="78">
        <v>20</v>
      </c>
      <c r="G17" s="283">
        <v>0.9</v>
      </c>
      <c r="H17" s="284">
        <v>0.88</v>
      </c>
      <c r="I17" s="284">
        <v>0.91</v>
      </c>
      <c r="J17" s="78" t="s">
        <v>347</v>
      </c>
    </row>
    <row r="18" spans="1:10" x14ac:dyDescent="0.3">
      <c r="A18" s="21" t="s">
        <v>236</v>
      </c>
      <c r="B18" s="21" t="s">
        <v>237</v>
      </c>
      <c r="C18" s="22" t="s">
        <v>238</v>
      </c>
      <c r="D18" s="21" t="s">
        <v>239</v>
      </c>
      <c r="F18" s="78">
        <v>19</v>
      </c>
      <c r="G18" s="283">
        <v>0.87</v>
      </c>
      <c r="H18" s="284">
        <v>0.89</v>
      </c>
      <c r="I18" s="284">
        <v>0.86</v>
      </c>
      <c r="J18" s="78" t="s">
        <v>348</v>
      </c>
    </row>
    <row r="19" spans="1:10" ht="16.2" thickBot="1" x14ac:dyDescent="0.35">
      <c r="A19" s="21"/>
      <c r="B19" s="21"/>
      <c r="C19" s="21"/>
      <c r="D19" s="21"/>
      <c r="E19" s="22"/>
      <c r="F19" s="82"/>
      <c r="G19" s="75"/>
      <c r="H19" s="77"/>
      <c r="I19" s="77"/>
      <c r="J19" s="78"/>
    </row>
    <row r="20" spans="1:10" x14ac:dyDescent="0.3">
      <c r="A20" s="30"/>
      <c r="B20" s="30"/>
      <c r="C20" s="30"/>
      <c r="D20" s="30"/>
      <c r="E20" s="30"/>
    </row>
    <row r="21" spans="1:10" ht="16.2" thickBot="1" x14ac:dyDescent="0.35">
      <c r="A21" s="30"/>
      <c r="B21" s="30"/>
      <c r="C21" s="30"/>
      <c r="D21" s="1"/>
      <c r="E21" s="1"/>
    </row>
    <row r="22" spans="1:10" ht="16.2" thickBot="1" x14ac:dyDescent="0.35">
      <c r="A22" s="30"/>
      <c r="B22" s="30"/>
      <c r="C22" s="30"/>
      <c r="D22" s="30"/>
      <c r="E22" s="30"/>
      <c r="F22" s="84"/>
      <c r="G22" s="407" t="s">
        <v>228</v>
      </c>
      <c r="H22" s="408"/>
      <c r="I22" s="408"/>
      <c r="J22" s="409"/>
    </row>
    <row r="23" spans="1:10" ht="27.6" x14ac:dyDescent="0.3">
      <c r="A23" s="349" t="s">
        <v>22</v>
      </c>
      <c r="B23" s="350"/>
      <c r="C23" s="350"/>
      <c r="D23" s="350"/>
      <c r="E23" s="350"/>
      <c r="F23" s="286" t="s">
        <v>4</v>
      </c>
      <c r="G23" s="280" t="s">
        <v>396</v>
      </c>
      <c r="H23" s="281" t="s">
        <v>20</v>
      </c>
      <c r="I23" s="282" t="s">
        <v>21</v>
      </c>
      <c r="J23" s="279" t="s">
        <v>397</v>
      </c>
    </row>
    <row r="24" spans="1:10" s="15" customFormat="1" x14ac:dyDescent="0.3">
      <c r="A24" s="16" t="s">
        <v>11</v>
      </c>
      <c r="B24" s="16" t="s">
        <v>12</v>
      </c>
      <c r="C24" s="17" t="s">
        <v>13</v>
      </c>
      <c r="D24" s="16" t="s">
        <v>14</v>
      </c>
      <c r="E24" s="17" t="s">
        <v>56</v>
      </c>
      <c r="F24" s="78"/>
      <c r="G24" s="75"/>
      <c r="H24" s="77"/>
      <c r="I24" s="77"/>
      <c r="J24" s="78"/>
    </row>
    <row r="25" spans="1:10" x14ac:dyDescent="0.3">
      <c r="A25" s="21" t="s">
        <v>73</v>
      </c>
      <c r="B25" s="21" t="s">
        <v>101</v>
      </c>
      <c r="C25" s="22" t="s">
        <v>86</v>
      </c>
      <c r="D25" s="21" t="s">
        <v>102</v>
      </c>
      <c r="E25" s="22"/>
      <c r="F25" s="78">
        <v>19</v>
      </c>
      <c r="G25" s="283">
        <v>0.87</v>
      </c>
      <c r="H25" s="284">
        <v>0.86</v>
      </c>
      <c r="I25" s="284">
        <v>0.85</v>
      </c>
      <c r="J25" s="78" t="s">
        <v>348</v>
      </c>
    </row>
    <row r="26" spans="1:10" x14ac:dyDescent="0.3">
      <c r="A26" s="21" t="s">
        <v>149</v>
      </c>
      <c r="B26" s="21" t="s">
        <v>150</v>
      </c>
      <c r="C26" s="22" t="s">
        <v>151</v>
      </c>
      <c r="D26" s="21" t="s">
        <v>153</v>
      </c>
      <c r="E26" s="22"/>
      <c r="F26" s="78">
        <v>17</v>
      </c>
      <c r="G26" s="283">
        <v>0.71</v>
      </c>
      <c r="H26" s="284">
        <v>0.75</v>
      </c>
      <c r="I26" s="284">
        <v>0.78</v>
      </c>
      <c r="J26" s="78" t="s">
        <v>350</v>
      </c>
    </row>
    <row r="27" spans="1:10" x14ac:dyDescent="0.3">
      <c r="A27" s="21" t="s">
        <v>80</v>
      </c>
      <c r="B27" s="21" t="s">
        <v>186</v>
      </c>
      <c r="C27" s="21" t="s">
        <v>187</v>
      </c>
      <c r="D27" s="21" t="s">
        <v>188</v>
      </c>
      <c r="E27" s="22"/>
      <c r="F27" s="78">
        <v>18</v>
      </c>
      <c r="G27" s="283">
        <v>0.79</v>
      </c>
      <c r="H27" s="284">
        <v>0.84</v>
      </c>
      <c r="I27" s="284">
        <v>0.78</v>
      </c>
      <c r="J27" s="78" t="s">
        <v>349</v>
      </c>
    </row>
    <row r="28" spans="1:10" x14ac:dyDescent="0.3">
      <c r="A28" s="21" t="s">
        <v>196</v>
      </c>
      <c r="B28" s="21" t="s">
        <v>197</v>
      </c>
      <c r="C28" s="22" t="s">
        <v>92</v>
      </c>
      <c r="D28" s="21" t="s">
        <v>198</v>
      </c>
      <c r="E28" s="22"/>
      <c r="F28" s="78"/>
      <c r="G28" s="283"/>
      <c r="H28" s="284"/>
      <c r="I28" s="284"/>
      <c r="J28" s="78"/>
    </row>
    <row r="29" spans="1:10" x14ac:dyDescent="0.3">
      <c r="A29" s="21" t="s">
        <v>113</v>
      </c>
      <c r="B29" s="21" t="s">
        <v>114</v>
      </c>
      <c r="C29" s="21" t="s">
        <v>96</v>
      </c>
      <c r="D29" s="34" t="s">
        <v>115</v>
      </c>
      <c r="E29" s="22"/>
      <c r="F29" s="78">
        <v>20</v>
      </c>
      <c r="G29" s="283">
        <v>0.84</v>
      </c>
      <c r="H29" s="284">
        <v>0.9</v>
      </c>
      <c r="I29" s="284">
        <v>0.87</v>
      </c>
      <c r="J29" s="78" t="s">
        <v>347</v>
      </c>
    </row>
    <row r="30" spans="1:10" x14ac:dyDescent="0.3">
      <c r="A30" s="21" t="s">
        <v>361</v>
      </c>
      <c r="B30" s="21" t="s">
        <v>362</v>
      </c>
      <c r="C30" s="21" t="s">
        <v>363</v>
      </c>
      <c r="D30" s="30" t="s">
        <v>364</v>
      </c>
      <c r="E30" s="22"/>
      <c r="F30" s="78" t="s">
        <v>411</v>
      </c>
      <c r="G30" s="283">
        <v>0.7</v>
      </c>
      <c r="H30" s="287">
        <v>0.56000000000000005</v>
      </c>
      <c r="I30" s="284">
        <v>0.75</v>
      </c>
      <c r="J30" s="78" t="s">
        <v>351</v>
      </c>
    </row>
    <row r="31" spans="1:10" x14ac:dyDescent="0.3">
      <c r="A31" s="21" t="s">
        <v>371</v>
      </c>
      <c r="B31" s="21" t="s">
        <v>370</v>
      </c>
      <c r="C31" s="21" t="s">
        <v>372</v>
      </c>
      <c r="D31" s="34" t="s">
        <v>373</v>
      </c>
      <c r="E31" s="22"/>
      <c r="F31" s="78"/>
      <c r="G31" s="283"/>
      <c r="H31" s="287"/>
      <c r="I31" s="284"/>
      <c r="J31" s="78"/>
    </row>
    <row r="32" spans="1:10" ht="16.2" thickBot="1" x14ac:dyDescent="0.35">
      <c r="A32" s="21" t="s">
        <v>113</v>
      </c>
      <c r="B32" s="21" t="s">
        <v>215</v>
      </c>
      <c r="C32" s="21" t="s">
        <v>216</v>
      </c>
      <c r="D32" s="21" t="s">
        <v>378</v>
      </c>
      <c r="E32" s="4"/>
      <c r="F32" s="82" t="s">
        <v>411</v>
      </c>
      <c r="G32" s="283">
        <v>0.6</v>
      </c>
      <c r="H32" s="287">
        <v>0.56999999999999995</v>
      </c>
      <c r="I32" s="284">
        <v>0.7</v>
      </c>
      <c r="J32" s="82" t="s">
        <v>374</v>
      </c>
    </row>
    <row r="33" spans="1:10" x14ac:dyDescent="0.3">
      <c r="A33" s="30"/>
      <c r="B33" s="30"/>
      <c r="C33" s="30"/>
      <c r="D33" s="1"/>
      <c r="E33" s="1"/>
    </row>
    <row r="34" spans="1:10" ht="16.2" thickBot="1" x14ac:dyDescent="0.35">
      <c r="A34" s="30"/>
      <c r="B34" s="30"/>
      <c r="C34" s="30"/>
      <c r="D34" s="1"/>
      <c r="E34" s="1"/>
    </row>
    <row r="35" spans="1:10" ht="16.2" thickBot="1" x14ac:dyDescent="0.35">
      <c r="A35" s="30"/>
      <c r="B35" s="30"/>
      <c r="G35" s="407" t="s">
        <v>228</v>
      </c>
      <c r="H35" s="408"/>
      <c r="I35" s="408"/>
      <c r="J35" s="409"/>
    </row>
    <row r="36" spans="1:10" ht="27.6" x14ac:dyDescent="0.3">
      <c r="A36" s="402" t="s">
        <v>23</v>
      </c>
      <c r="B36" s="403"/>
      <c r="C36" s="403"/>
      <c r="D36" s="403"/>
      <c r="E36" s="403"/>
      <c r="F36" s="286" t="s">
        <v>4</v>
      </c>
      <c r="G36" s="280" t="s">
        <v>396</v>
      </c>
      <c r="H36" s="281" t="s">
        <v>20</v>
      </c>
      <c r="I36" s="282" t="s">
        <v>21</v>
      </c>
      <c r="J36" s="279" t="s">
        <v>397</v>
      </c>
    </row>
    <row r="37" spans="1:10" s="15" customFormat="1" x14ac:dyDescent="0.3">
      <c r="A37" s="16" t="s">
        <v>11</v>
      </c>
      <c r="B37" s="16" t="s">
        <v>12</v>
      </c>
      <c r="C37" s="17" t="s">
        <v>13</v>
      </c>
      <c r="D37" s="16" t="s">
        <v>14</v>
      </c>
      <c r="E37" s="17" t="s">
        <v>56</v>
      </c>
      <c r="F37" s="93"/>
      <c r="G37" s="75"/>
      <c r="H37" s="77"/>
      <c r="I37" s="77"/>
      <c r="J37" s="78"/>
    </row>
    <row r="38" spans="1:10" x14ac:dyDescent="0.3">
      <c r="A38" s="21" t="s">
        <v>120</v>
      </c>
      <c r="B38" s="21" t="s">
        <v>121</v>
      </c>
      <c r="C38" s="22" t="s">
        <v>122</v>
      </c>
      <c r="D38" s="21" t="s">
        <v>123</v>
      </c>
      <c r="E38" s="22"/>
      <c r="F38" s="87">
        <v>19</v>
      </c>
      <c r="G38" s="283">
        <v>0.8</v>
      </c>
      <c r="H38" s="284">
        <v>0.83</v>
      </c>
      <c r="I38" s="284">
        <v>0.83</v>
      </c>
      <c r="J38" s="78" t="s">
        <v>348</v>
      </c>
    </row>
    <row r="39" spans="1:10" x14ac:dyDescent="0.3">
      <c r="A39" s="21" t="s">
        <v>138</v>
      </c>
      <c r="B39" s="21" t="s">
        <v>139</v>
      </c>
      <c r="C39" s="22" t="s">
        <v>96</v>
      </c>
      <c r="D39" s="21" t="s">
        <v>140</v>
      </c>
      <c r="E39" s="22"/>
      <c r="F39" s="87">
        <v>20</v>
      </c>
      <c r="G39" s="283">
        <v>0.75</v>
      </c>
      <c r="H39" s="284">
        <v>0.9</v>
      </c>
      <c r="I39" s="284">
        <v>0.83</v>
      </c>
      <c r="J39" s="78" t="s">
        <v>347</v>
      </c>
    </row>
    <row r="40" spans="1:10" x14ac:dyDescent="0.3">
      <c r="A40" s="21" t="s">
        <v>149</v>
      </c>
      <c r="B40" s="21" t="s">
        <v>150</v>
      </c>
      <c r="C40" s="22" t="s">
        <v>151</v>
      </c>
      <c r="D40" s="21" t="s">
        <v>152</v>
      </c>
      <c r="E40" s="22"/>
      <c r="F40" s="87">
        <v>17</v>
      </c>
      <c r="G40" s="283">
        <v>0.74</v>
      </c>
      <c r="H40" s="284">
        <v>0.85</v>
      </c>
      <c r="I40" s="284">
        <v>0.8</v>
      </c>
      <c r="J40" s="78" t="s">
        <v>350</v>
      </c>
    </row>
    <row r="41" spans="1:10" x14ac:dyDescent="0.3">
      <c r="A41" s="21" t="s">
        <v>73</v>
      </c>
      <c r="B41" s="21" t="s">
        <v>101</v>
      </c>
      <c r="C41" s="22" t="s">
        <v>86</v>
      </c>
      <c r="D41" s="21" t="s">
        <v>185</v>
      </c>
      <c r="E41" s="22"/>
      <c r="F41" s="87">
        <v>18</v>
      </c>
      <c r="G41" s="283">
        <v>0.75</v>
      </c>
      <c r="H41" s="284">
        <v>0.83</v>
      </c>
      <c r="I41" s="284">
        <v>0.8</v>
      </c>
      <c r="J41" s="78" t="s">
        <v>349</v>
      </c>
    </row>
    <row r="42" spans="1:10" x14ac:dyDescent="0.3">
      <c r="A42" s="21" t="s">
        <v>245</v>
      </c>
      <c r="B42" s="21" t="s">
        <v>246</v>
      </c>
      <c r="C42" s="22" t="s">
        <v>206</v>
      </c>
      <c r="D42" s="21" t="s">
        <v>247</v>
      </c>
      <c r="E42" s="22"/>
      <c r="F42" s="87"/>
      <c r="G42" s="283"/>
      <c r="H42" s="284"/>
      <c r="I42" s="284"/>
      <c r="J42" s="78"/>
    </row>
    <row r="43" spans="1:10" x14ac:dyDescent="0.3">
      <c r="A43" s="21" t="s">
        <v>245</v>
      </c>
      <c r="B43" s="21" t="s">
        <v>246</v>
      </c>
      <c r="C43" s="21" t="s">
        <v>206</v>
      </c>
      <c r="D43" s="21" t="s">
        <v>273</v>
      </c>
      <c r="E43" s="22"/>
      <c r="F43" s="87"/>
      <c r="G43" s="283"/>
      <c r="H43" s="284"/>
      <c r="I43" s="284"/>
      <c r="J43" s="78"/>
    </row>
    <row r="44" spans="1:10" x14ac:dyDescent="0.3">
      <c r="A44" s="21" t="s">
        <v>113</v>
      </c>
      <c r="B44" s="21" t="s">
        <v>215</v>
      </c>
      <c r="C44" s="21" t="s">
        <v>216</v>
      </c>
      <c r="D44" s="21" t="s">
        <v>328</v>
      </c>
      <c r="E44" s="22"/>
      <c r="F44" s="87" t="s">
        <v>411</v>
      </c>
      <c r="G44" s="288">
        <v>0.45</v>
      </c>
      <c r="H44" s="287">
        <v>0.66</v>
      </c>
      <c r="I44" s="287">
        <v>0.64</v>
      </c>
      <c r="J44" s="78" t="s">
        <v>374</v>
      </c>
    </row>
    <row r="45" spans="1:10" x14ac:dyDescent="0.3">
      <c r="A45" s="21" t="s">
        <v>357</v>
      </c>
      <c r="B45" s="21" t="s">
        <v>358</v>
      </c>
      <c r="C45" s="21" t="s">
        <v>359</v>
      </c>
      <c r="D45" s="21" t="s">
        <v>360</v>
      </c>
      <c r="E45" s="22"/>
      <c r="F45" s="87"/>
      <c r="G45" s="283"/>
      <c r="H45" s="284"/>
      <c r="I45" s="284"/>
      <c r="J45" s="78"/>
    </row>
    <row r="46" spans="1:10" ht="16.2" thickBot="1" x14ac:dyDescent="0.35">
      <c r="A46" s="21" t="s">
        <v>385</v>
      </c>
      <c r="B46" s="21" t="s">
        <v>197</v>
      </c>
      <c r="C46" s="21" t="s">
        <v>92</v>
      </c>
      <c r="D46" s="21" t="s">
        <v>180</v>
      </c>
      <c r="E46" s="22"/>
      <c r="F46" s="289">
        <v>16</v>
      </c>
      <c r="G46" s="283">
        <v>0.77</v>
      </c>
      <c r="H46" s="284">
        <v>0.8</v>
      </c>
      <c r="I46" s="284">
        <v>0.78</v>
      </c>
      <c r="J46" s="82" t="s">
        <v>351</v>
      </c>
    </row>
    <row r="48" spans="1:10" ht="16.2" thickBot="1" x14ac:dyDescent="0.35">
      <c r="A48" s="30"/>
      <c r="B48" s="30"/>
      <c r="C48" s="30"/>
      <c r="D48" s="1"/>
      <c r="E48" s="1"/>
    </row>
    <row r="49" spans="1:10" ht="16.2" thickBot="1" x14ac:dyDescent="0.35">
      <c r="G49" s="407" t="s">
        <v>228</v>
      </c>
      <c r="H49" s="408"/>
      <c r="I49" s="408"/>
      <c r="J49" s="409"/>
    </row>
    <row r="50" spans="1:10" ht="27.6" x14ac:dyDescent="0.3">
      <c r="A50" s="349" t="s">
        <v>421</v>
      </c>
      <c r="B50" s="350"/>
      <c r="C50" s="350"/>
      <c r="D50" s="350"/>
      <c r="E50" s="350"/>
      <c r="F50" s="286" t="s">
        <v>4</v>
      </c>
      <c r="G50" s="280" t="s">
        <v>396</v>
      </c>
      <c r="H50" s="281" t="s">
        <v>20</v>
      </c>
      <c r="I50" s="282" t="s">
        <v>21</v>
      </c>
      <c r="J50" s="279" t="s">
        <v>397</v>
      </c>
    </row>
    <row r="51" spans="1:10" s="35" customFormat="1" x14ac:dyDescent="0.3">
      <c r="A51" s="16" t="s">
        <v>11</v>
      </c>
      <c r="B51" s="16" t="s">
        <v>12</v>
      </c>
      <c r="C51" s="17" t="s">
        <v>13</v>
      </c>
      <c r="D51" s="16" t="s">
        <v>14</v>
      </c>
      <c r="E51" s="17" t="s">
        <v>56</v>
      </c>
      <c r="F51" s="78"/>
      <c r="G51" s="75"/>
      <c r="H51" s="77"/>
      <c r="I51" s="77"/>
      <c r="J51" s="78"/>
    </row>
    <row r="52" spans="1:10" x14ac:dyDescent="0.3">
      <c r="A52" s="21" t="s">
        <v>84</v>
      </c>
      <c r="B52" s="21" t="s">
        <v>85</v>
      </c>
      <c r="C52" s="22" t="s">
        <v>86</v>
      </c>
      <c r="D52" s="21" t="s">
        <v>87</v>
      </c>
      <c r="E52" s="22"/>
      <c r="F52" s="78">
        <v>18</v>
      </c>
      <c r="G52" s="283">
        <v>0.77</v>
      </c>
      <c r="H52" s="284">
        <v>0.83</v>
      </c>
      <c r="I52" s="284">
        <v>0.72</v>
      </c>
      <c r="J52" s="78" t="s">
        <v>349</v>
      </c>
    </row>
    <row r="53" spans="1:10" x14ac:dyDescent="0.3">
      <c r="A53" s="21" t="s">
        <v>90</v>
      </c>
      <c r="B53" s="21" t="s">
        <v>91</v>
      </c>
      <c r="C53" s="22" t="s">
        <v>92</v>
      </c>
      <c r="D53" s="21" t="s">
        <v>93</v>
      </c>
      <c r="E53" s="22"/>
      <c r="F53" s="78">
        <v>19</v>
      </c>
      <c r="G53" s="283">
        <v>0.77</v>
      </c>
      <c r="H53" s="284">
        <v>0.83</v>
      </c>
      <c r="I53" s="284">
        <v>0.86</v>
      </c>
      <c r="J53" s="78" t="s">
        <v>348</v>
      </c>
    </row>
    <row r="54" spans="1:10" x14ac:dyDescent="0.3">
      <c r="A54" s="22" t="s">
        <v>332</v>
      </c>
      <c r="B54" s="21" t="s">
        <v>334</v>
      </c>
      <c r="C54" s="21" t="s">
        <v>335</v>
      </c>
      <c r="D54" s="21" t="s">
        <v>336</v>
      </c>
      <c r="E54" s="22"/>
      <c r="F54" s="78"/>
      <c r="G54" s="283"/>
      <c r="H54" s="284"/>
      <c r="I54" s="284"/>
      <c r="J54" s="78"/>
    </row>
    <row r="55" spans="1:10" x14ac:dyDescent="0.3">
      <c r="A55" s="22" t="s">
        <v>333</v>
      </c>
      <c r="B55" s="21" t="s">
        <v>334</v>
      </c>
      <c r="C55" s="21" t="s">
        <v>335</v>
      </c>
      <c r="D55" s="21" t="s">
        <v>337</v>
      </c>
      <c r="E55" s="22"/>
      <c r="F55" s="78"/>
      <c r="G55" s="283"/>
      <c r="H55" s="284"/>
      <c r="I55" s="284"/>
      <c r="J55" s="78"/>
    </row>
    <row r="56" spans="1:10" ht="16.2" thickBot="1" x14ac:dyDescent="0.35">
      <c r="A56" s="21" t="s">
        <v>116</v>
      </c>
      <c r="B56" s="21" t="s">
        <v>117</v>
      </c>
      <c r="C56" s="22" t="s">
        <v>118</v>
      </c>
      <c r="D56" s="21" t="s">
        <v>119</v>
      </c>
      <c r="E56" s="22"/>
      <c r="F56" s="82">
        <v>20</v>
      </c>
      <c r="G56" s="283">
        <v>0.92</v>
      </c>
      <c r="H56" s="284">
        <v>0.93</v>
      </c>
      <c r="I56" s="284">
        <v>0.84</v>
      </c>
      <c r="J56" s="82" t="s">
        <v>347</v>
      </c>
    </row>
    <row r="57" spans="1:10" x14ac:dyDescent="0.3">
      <c r="A57" s="30"/>
      <c r="B57" s="30"/>
      <c r="C57" s="30"/>
      <c r="D57" s="30"/>
      <c r="E57" s="30"/>
    </row>
    <row r="58" spans="1:10" ht="16.2" thickBot="1" x14ac:dyDescent="0.35">
      <c r="A58" s="30"/>
      <c r="B58" s="30"/>
      <c r="C58" s="30"/>
      <c r="D58" s="30"/>
      <c r="E58" s="30"/>
    </row>
    <row r="59" spans="1:10" ht="16.2" thickBot="1" x14ac:dyDescent="0.35">
      <c r="G59" s="407" t="s">
        <v>60</v>
      </c>
      <c r="H59" s="410"/>
      <c r="I59" s="410"/>
      <c r="J59" s="411"/>
    </row>
    <row r="60" spans="1:10" ht="27.6" x14ac:dyDescent="0.3">
      <c r="A60" s="349" t="s">
        <v>422</v>
      </c>
      <c r="B60" s="350"/>
      <c r="C60" s="350"/>
      <c r="D60" s="350"/>
      <c r="E60" s="388"/>
      <c r="F60" s="286" t="s">
        <v>4</v>
      </c>
      <c r="G60" s="280" t="s">
        <v>396</v>
      </c>
      <c r="H60" s="281" t="s">
        <v>20</v>
      </c>
      <c r="I60" s="282" t="s">
        <v>21</v>
      </c>
      <c r="J60" s="279" t="s">
        <v>397</v>
      </c>
    </row>
    <row r="61" spans="1:10" s="35" customFormat="1" x14ac:dyDescent="0.3">
      <c r="A61" s="16" t="s">
        <v>11</v>
      </c>
      <c r="B61" s="16" t="s">
        <v>12</v>
      </c>
      <c r="C61" s="16" t="s">
        <v>13</v>
      </c>
      <c r="D61" s="16" t="s">
        <v>14</v>
      </c>
      <c r="E61" s="17" t="s">
        <v>56</v>
      </c>
      <c r="F61" s="78"/>
      <c r="G61" s="75"/>
      <c r="H61" s="77"/>
      <c r="I61" s="77"/>
      <c r="J61" s="78"/>
    </row>
    <row r="62" spans="1:10" x14ac:dyDescent="0.3">
      <c r="A62" s="21" t="s">
        <v>128</v>
      </c>
      <c r="B62" s="21" t="s">
        <v>91</v>
      </c>
      <c r="C62" s="22" t="s">
        <v>92</v>
      </c>
      <c r="D62" s="21" t="s">
        <v>129</v>
      </c>
      <c r="E62" s="22"/>
      <c r="F62" s="78">
        <v>20</v>
      </c>
      <c r="G62" s="283">
        <v>0.91</v>
      </c>
      <c r="H62" s="284">
        <v>0.91</v>
      </c>
      <c r="I62" s="284">
        <v>0.91</v>
      </c>
      <c r="J62" s="78" t="s">
        <v>347</v>
      </c>
    </row>
    <row r="63" spans="1:10" x14ac:dyDescent="0.3">
      <c r="A63" s="21" t="s">
        <v>160</v>
      </c>
      <c r="B63" s="21" t="s">
        <v>161</v>
      </c>
      <c r="C63" s="22" t="s">
        <v>162</v>
      </c>
      <c r="D63" s="21" t="s">
        <v>163</v>
      </c>
      <c r="E63" s="22"/>
      <c r="F63" s="78"/>
      <c r="G63" s="283"/>
      <c r="H63" s="284"/>
      <c r="I63" s="284"/>
      <c r="J63" s="78"/>
    </row>
    <row r="64" spans="1:10" x14ac:dyDescent="0.3">
      <c r="A64" s="21" t="s">
        <v>257</v>
      </c>
      <c r="B64" s="21" t="s">
        <v>258</v>
      </c>
      <c r="C64" s="21" t="s">
        <v>259</v>
      </c>
      <c r="D64" s="2" t="s">
        <v>260</v>
      </c>
      <c r="E64" s="22"/>
      <c r="F64" s="78">
        <v>19</v>
      </c>
      <c r="G64" s="283">
        <v>0.89</v>
      </c>
      <c r="H64" s="284">
        <v>0.94</v>
      </c>
      <c r="I64" s="284">
        <v>0.84</v>
      </c>
      <c r="J64" s="78" t="s">
        <v>348</v>
      </c>
    </row>
    <row r="65" spans="1:10" x14ac:dyDescent="0.3">
      <c r="A65" s="21" t="s">
        <v>285</v>
      </c>
      <c r="B65" s="21" t="s">
        <v>286</v>
      </c>
      <c r="C65" s="21" t="s">
        <v>287</v>
      </c>
      <c r="D65" s="21" t="s">
        <v>288</v>
      </c>
      <c r="E65" s="22"/>
      <c r="F65" s="78"/>
      <c r="G65" s="283"/>
      <c r="H65" s="284"/>
      <c r="I65" s="284"/>
      <c r="J65" s="78"/>
    </row>
    <row r="66" spans="1:10" x14ac:dyDescent="0.3">
      <c r="A66" s="24" t="s">
        <v>110</v>
      </c>
      <c r="B66" s="24" t="s">
        <v>345</v>
      </c>
      <c r="C66" s="24" t="s">
        <v>344</v>
      </c>
      <c r="D66" s="24" t="s">
        <v>343</v>
      </c>
      <c r="E66" s="25"/>
      <c r="F66" s="79"/>
      <c r="G66" s="290"/>
      <c r="H66" s="291"/>
      <c r="I66" s="291"/>
      <c r="J66" s="79"/>
    </row>
    <row r="67" spans="1:10" ht="16.2" thickBot="1" x14ac:dyDescent="0.35">
      <c r="A67" s="21" t="s">
        <v>107</v>
      </c>
      <c r="B67" s="21" t="s">
        <v>108</v>
      </c>
      <c r="C67" s="21" t="s">
        <v>96</v>
      </c>
      <c r="D67" s="21" t="s">
        <v>109</v>
      </c>
      <c r="E67" s="19"/>
      <c r="F67" s="82"/>
      <c r="G67" s="283"/>
      <c r="H67" s="284"/>
      <c r="I67" s="284"/>
      <c r="J67" s="82"/>
    </row>
  </sheetData>
  <protectedRanges>
    <protectedRange algorithmName="SHA-512" hashValue="Apnk9LEbYxRpSZcjU97H6doUg/5csDURqMcDtbiOpYdX3f6l5Yvzsxaqv13NMtippi1Z0/Pw9Etvtktb0idoXQ==" saltValue="0XBid9/n7HrDOp1hu6OxVA==" spinCount="100000" sqref="A53:D53" name="Range1_1"/>
    <protectedRange algorithmName="SHA-512" hashValue="Apnk9LEbYxRpSZcjU97H6doUg/5csDURqMcDtbiOpYdX3f6l5Yvzsxaqv13NMtippi1Z0/Pw9Etvtktb0idoXQ==" saltValue="0XBid9/n7HrDOp1hu6OxVA==" spinCount="100000" sqref="A25:D25" name="Range1_2"/>
    <protectedRange algorithmName="SHA-512" hashValue="NAZD3qgxdrlzabacLBE6e7h5ZmXY7wxINVLTXmDWPfUES+YR2V1HNj/E15OhYFiJLVmWPKJ0egYjXUfTOKONZg==" saltValue="Ncxfyc7xk9aUc4+aZopcog==" spinCount="100000" sqref="A67:D67" name="Range1_3"/>
    <protectedRange algorithmName="SHA-512" hashValue="NAZD3qgxdrlzabacLBE6e7h5ZmXY7wxINVLTXmDWPfUES+YR2V1HNj/E15OhYFiJLVmWPKJ0egYjXUfTOKONZg==" saltValue="Ncxfyc7xk9aUc4+aZopcog==" spinCount="100000" sqref="A62:B62 D62" name="Range1_5"/>
    <protectedRange algorithmName="SHA-512" hashValue="Apnk9LEbYxRpSZcjU97H6doUg/5csDURqMcDtbiOpYdX3f6l5Yvzsxaqv13NMtippi1Z0/Pw9Etvtktb0idoXQ==" saltValue="0XBid9/n7HrDOp1hu6OxVA==" spinCount="100000" sqref="C62" name="Range1_1_1"/>
    <protectedRange algorithmName="SHA-512" hashValue="Bl55MZj0cAqUqTsmKqKQ8GjYk3z4r6sHC6GjzmBjr6bDBl+Gt4qfajFFbigrPAXyjSmBZ+XipVR00qWHQUUL2w==" saltValue="vFo3gsO1ur+Yqg/JT+qeQg==" spinCount="100000" sqref="A63:D63" name="Range1_8"/>
    <protectedRange algorithmName="SHA-512" hashValue="NAZD3qgxdrlzabacLBE6e7h5ZmXY7wxINVLTXmDWPfUES+YR2V1HNj/E15OhYFiJLVmWPKJ0egYjXUfTOKONZg==" saltValue="Ncxfyc7xk9aUc4+aZopcog==" spinCount="100000" sqref="A27:D27" name="Range1_10"/>
    <protectedRange algorithmName="SHA-512" hashValue="NAZD3qgxdrlzabacLBE6e7h5ZmXY7wxINVLTXmDWPfUES+YR2V1HNj/E15OhYFiJLVmWPKJ0egYjXUfTOKONZg==" saltValue="Ncxfyc7xk9aUc4+aZopcog==" spinCount="100000" sqref="A28:B28 D28" name="Range1_11"/>
    <protectedRange algorithmName="SHA-512" hashValue="Apnk9LEbYxRpSZcjU97H6doUg/5csDURqMcDtbiOpYdX3f6l5Yvzsxaqv13NMtippi1Z0/Pw9Etvtktb0idoXQ==" saltValue="0XBid9/n7HrDOp1hu6OxVA==" spinCount="100000" sqref="C28" name="Range1_1_1_1"/>
    <protectedRange algorithmName="SHA-512" hashValue="Apnk9LEbYxRpSZcjU97H6doUg/5csDURqMcDtbiOpYdX3f6l5Yvzsxaqv13NMtippi1Z0/Pw9Etvtktb0idoXQ==" saltValue="0XBid9/n7HrDOp1hu6OxVA==" spinCount="100000" sqref="C8 C17" name="Range1_1_1_2"/>
    <protectedRange algorithmName="SHA-512" hashValue="NAZD3qgxdrlzabacLBE6e7h5ZmXY7wxINVLTXmDWPfUES+YR2V1HNj/E15OhYFiJLVmWPKJ0egYjXUfTOKONZg==" saltValue="Ncxfyc7xk9aUc4+aZopcog==" spinCount="100000" sqref="A18:D18" name="Range1"/>
    <protectedRange algorithmName="SHA-512" hashValue="NAZD3qgxdrlzabacLBE6e7h5ZmXY7wxINVLTXmDWPfUES+YR2V1HNj/E15OhYFiJLVmWPKJ0egYjXUfTOKONZg==" saltValue="Ncxfyc7xk9aUc4+aZopcog==" spinCount="100000" sqref="A64:D64" name="Range1_6"/>
    <protectedRange algorithmName="SHA-512" hashValue="Apnk9LEbYxRpSZcjU97H6doUg/5csDURqMcDtbiOpYdX3f6l5Yvzsxaqv13NMtippi1Z0/Pw9Etvtktb0idoXQ==" saltValue="0XBid9/n7HrDOp1hu6OxVA==" spinCount="100000" sqref="A54:D55" name="Range1_13"/>
    <protectedRange algorithmName="SHA-512" hashValue="Apnk9LEbYxRpSZcjU97H6doUg/5csDURqMcDtbiOpYdX3f6l5Yvzsxaqv13NMtippi1Z0/Pw9Etvtktb0idoXQ==" saltValue="0XBid9/n7HrDOp1hu6OxVA==" spinCount="100000" sqref="A45:D46" name="Range1_5_1"/>
    <protectedRange algorithmName="SHA-512" hashValue="Apnk9LEbYxRpSZcjU97H6doUg/5csDURqMcDtbiOpYdX3f6l5Yvzsxaqv13NMtippi1Z0/Pw9Etvtktb0idoXQ==" saltValue="0XBid9/n7HrDOp1hu6OxVA==" spinCount="100000" sqref="A30:D30" name="Range1_5_1_1"/>
    <protectedRange algorithmName="SHA-512" hashValue="Apnk9LEbYxRpSZcjU97H6doUg/5csDURqMcDtbiOpYdX3f6l5Yvzsxaqv13NMtippi1Z0/Pw9Etvtktb0idoXQ==" saltValue="0XBid9/n7HrDOp1hu6OxVA==" spinCount="100000" sqref="A32:D32" name="Range1_5_1_2"/>
    <protectedRange algorithmName="SHA-512" hashValue="NAZD3qgxdrlzabacLBE6e7h5ZmXY7wxINVLTXmDWPfUES+YR2V1HNj/E15OhYFiJLVmWPKJ0egYjXUfTOKONZg==" saltValue="Ncxfyc7xk9aUc4+aZopcog==" spinCount="100000" sqref="A56:D56" name="Range1_4"/>
  </protectedRanges>
  <mergeCells count="13">
    <mergeCell ref="A60:E60"/>
    <mergeCell ref="A50:E50"/>
    <mergeCell ref="G49:J49"/>
    <mergeCell ref="A23:E23"/>
    <mergeCell ref="A3:D3"/>
    <mergeCell ref="A6:E6"/>
    <mergeCell ref="A36:E36"/>
    <mergeCell ref="A14:E14"/>
    <mergeCell ref="G59:J59"/>
    <mergeCell ref="G22:J22"/>
    <mergeCell ref="G35:J35"/>
    <mergeCell ref="G5:J5"/>
    <mergeCell ref="G13:J13"/>
  </mergeCells>
  <pageMargins left="0.7" right="0.7" top="0.75" bottom="0.75" header="0.3" footer="0.3"/>
  <headerFooter>
    <oddHeader>&amp;C&amp;"arial"&amp;12&amp;KA80000 UNOFFICIAL&amp;1#_x000D_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7"/>
  <sheetViews>
    <sheetView topLeftCell="A6" zoomScaleNormal="100" workbookViewId="0">
      <selection activeCell="D19" sqref="D19"/>
    </sheetView>
  </sheetViews>
  <sheetFormatPr defaultColWidth="8.59765625" defaultRowHeight="14.4" x14ac:dyDescent="0.3"/>
  <cols>
    <col min="1" max="1" width="12.296875" style="145" bestFit="1" customWidth="1"/>
    <col min="2" max="2" width="16.59765625" style="145" bestFit="1" customWidth="1"/>
    <col min="3" max="3" width="22.59765625" style="145" bestFit="1" customWidth="1"/>
    <col min="4" max="4" width="20.3984375" style="145" bestFit="1" customWidth="1"/>
    <col min="5" max="16384" width="8.59765625" style="145"/>
  </cols>
  <sheetData>
    <row r="1" spans="1:12" x14ac:dyDescent="0.3">
      <c r="F1" s="174"/>
      <c r="G1" s="174"/>
      <c r="H1" s="174"/>
      <c r="I1" s="174"/>
      <c r="J1" s="174"/>
      <c r="K1" s="174"/>
      <c r="L1" s="174"/>
    </row>
    <row r="2" spans="1:12" x14ac:dyDescent="0.3">
      <c r="F2" s="174"/>
      <c r="G2" s="174"/>
      <c r="H2" s="174"/>
      <c r="I2" s="174"/>
      <c r="J2" s="174"/>
      <c r="K2" s="174"/>
      <c r="L2" s="174"/>
    </row>
    <row r="3" spans="1:12" ht="28.8" x14ac:dyDescent="0.3">
      <c r="A3" s="421" t="s">
        <v>409</v>
      </c>
      <c r="B3" s="422"/>
      <c r="C3" s="422"/>
      <c r="D3" s="422"/>
      <c r="E3" s="173"/>
      <c r="F3" s="174"/>
      <c r="G3" s="174"/>
      <c r="H3" s="174"/>
      <c r="I3" s="174"/>
      <c r="J3" s="174"/>
      <c r="K3" s="174"/>
      <c r="L3" s="174"/>
    </row>
    <row r="4" spans="1:12" ht="26.4" thickBot="1" x14ac:dyDescent="0.35">
      <c r="A4" s="173"/>
      <c r="B4" s="173"/>
      <c r="C4" s="173"/>
      <c r="D4" s="173"/>
      <c r="E4" s="173"/>
      <c r="F4" s="174"/>
      <c r="G4" s="174"/>
      <c r="H4" s="174"/>
      <c r="I4" s="174"/>
      <c r="J4" s="174"/>
      <c r="K4" s="174"/>
      <c r="L4" s="174"/>
    </row>
    <row r="5" spans="1:12" ht="24" thickBot="1" x14ac:dyDescent="0.35">
      <c r="F5" s="174"/>
      <c r="G5" s="418" t="s">
        <v>1</v>
      </c>
      <c r="H5" s="419"/>
      <c r="I5" s="419"/>
      <c r="J5" s="419"/>
      <c r="K5" s="419"/>
      <c r="L5" s="420"/>
    </row>
    <row r="6" spans="1:12" s="165" customFormat="1" ht="57.6" x14ac:dyDescent="0.3">
      <c r="A6" s="415" t="s">
        <v>58</v>
      </c>
      <c r="B6" s="416"/>
      <c r="C6" s="416"/>
      <c r="D6" s="416"/>
      <c r="E6" s="417"/>
      <c r="F6" s="171" t="s">
        <v>4</v>
      </c>
      <c r="G6" s="168" t="s">
        <v>48</v>
      </c>
      <c r="H6" s="170" t="s">
        <v>408</v>
      </c>
      <c r="I6" s="168" t="s">
        <v>407</v>
      </c>
      <c r="J6" s="178" t="s">
        <v>406</v>
      </c>
      <c r="K6" s="167" t="s">
        <v>397</v>
      </c>
      <c r="L6" s="166" t="s">
        <v>9</v>
      </c>
    </row>
    <row r="7" spans="1:12" x14ac:dyDescent="0.3">
      <c r="A7" s="164" t="s">
        <v>11</v>
      </c>
      <c r="B7" s="164" t="s">
        <v>12</v>
      </c>
      <c r="C7" s="163" t="s">
        <v>13</v>
      </c>
      <c r="D7" s="164" t="s">
        <v>14</v>
      </c>
      <c r="E7" s="163" t="s">
        <v>56</v>
      </c>
      <c r="F7" s="157"/>
      <c r="G7" s="162"/>
      <c r="H7" s="161"/>
      <c r="I7" s="159"/>
      <c r="J7" s="177"/>
      <c r="K7" s="158"/>
      <c r="L7" s="157"/>
    </row>
    <row r="8" spans="1:12" ht="17.55" customHeight="1" x14ac:dyDescent="0.3">
      <c r="A8" s="292" t="s">
        <v>410</v>
      </c>
      <c r="B8" s="292" t="s">
        <v>295</v>
      </c>
      <c r="C8" s="292" t="s">
        <v>221</v>
      </c>
      <c r="D8" s="292" t="s">
        <v>414</v>
      </c>
      <c r="E8" s="293"/>
      <c r="F8" s="149" t="str">
        <f>L8</f>
        <v>NQ</v>
      </c>
      <c r="G8" s="155" t="s">
        <v>405</v>
      </c>
      <c r="H8" s="154">
        <v>59</v>
      </c>
      <c r="I8" s="153">
        <v>69</v>
      </c>
      <c r="J8" s="148">
        <v>62</v>
      </c>
      <c r="K8" s="152">
        <v>2</v>
      </c>
      <c r="L8" s="146" t="s">
        <v>411</v>
      </c>
    </row>
    <row r="9" spans="1:12" x14ac:dyDescent="0.3">
      <c r="A9" s="292" t="s">
        <v>269</v>
      </c>
      <c r="B9" s="292" t="s">
        <v>270</v>
      </c>
      <c r="C9" s="293" t="s">
        <v>271</v>
      </c>
      <c r="D9" s="292" t="s">
        <v>272</v>
      </c>
      <c r="E9" s="293"/>
      <c r="F9" s="149">
        <f>L9</f>
        <v>20</v>
      </c>
      <c r="G9" s="155" t="s">
        <v>404</v>
      </c>
      <c r="H9" s="154">
        <v>76</v>
      </c>
      <c r="I9" s="153">
        <v>72</v>
      </c>
      <c r="J9" s="148">
        <v>84</v>
      </c>
      <c r="K9" s="152">
        <v>1</v>
      </c>
      <c r="L9" s="146">
        <v>20</v>
      </c>
    </row>
    <row r="10" spans="1:12" s="175" customFormat="1" x14ac:dyDescent="0.3">
      <c r="A10" s="294"/>
      <c r="B10" s="294"/>
      <c r="C10" s="294"/>
      <c r="D10" s="294"/>
      <c r="E10" s="294"/>
      <c r="F10" s="174"/>
      <c r="G10" s="172"/>
      <c r="H10" s="176"/>
      <c r="I10" s="176"/>
      <c r="J10" s="174"/>
      <c r="K10" s="176"/>
      <c r="L10" s="176"/>
    </row>
    <row r="11" spans="1:12" ht="15" thickBot="1" x14ac:dyDescent="0.35">
      <c r="A11" s="294"/>
      <c r="B11" s="294"/>
      <c r="C11" s="294"/>
      <c r="D11" s="294"/>
      <c r="E11" s="294"/>
      <c r="F11" s="174"/>
      <c r="G11" s="174"/>
      <c r="H11" s="174"/>
      <c r="I11" s="174"/>
      <c r="J11" s="174"/>
      <c r="K11" s="174"/>
      <c r="L11" s="174"/>
    </row>
    <row r="12" spans="1:12" ht="24" thickBot="1" x14ac:dyDescent="0.35">
      <c r="A12" s="295"/>
      <c r="B12" s="295"/>
      <c r="C12" s="295"/>
      <c r="D12" s="295"/>
      <c r="E12" s="295"/>
      <c r="F12" s="174"/>
      <c r="G12" s="418" t="s">
        <v>1</v>
      </c>
      <c r="H12" s="419"/>
      <c r="I12" s="419"/>
      <c r="J12" s="419"/>
      <c r="K12" s="419"/>
      <c r="L12" s="420"/>
    </row>
    <row r="13" spans="1:12" s="165" customFormat="1" ht="57.6" x14ac:dyDescent="0.3">
      <c r="A13" s="412" t="s">
        <v>403</v>
      </c>
      <c r="B13" s="413"/>
      <c r="C13" s="413"/>
      <c r="D13" s="413"/>
      <c r="E13" s="414"/>
      <c r="F13" s="171" t="s">
        <v>4</v>
      </c>
      <c r="G13" s="168" t="s">
        <v>48</v>
      </c>
      <c r="H13" s="170" t="s">
        <v>49</v>
      </c>
      <c r="I13" s="169" t="s">
        <v>9</v>
      </c>
      <c r="J13" s="168" t="s">
        <v>48</v>
      </c>
      <c r="K13" s="167" t="s">
        <v>49</v>
      </c>
      <c r="L13" s="166" t="s">
        <v>9</v>
      </c>
    </row>
    <row r="14" spans="1:12" x14ac:dyDescent="0.3">
      <c r="A14" s="296" t="s">
        <v>11</v>
      </c>
      <c r="B14" s="296" t="s">
        <v>12</v>
      </c>
      <c r="C14" s="297" t="s">
        <v>13</v>
      </c>
      <c r="D14" s="296" t="s">
        <v>14</v>
      </c>
      <c r="E14" s="297" t="s">
        <v>56</v>
      </c>
      <c r="F14" s="157"/>
      <c r="G14" s="162"/>
      <c r="H14" s="161"/>
      <c r="I14" s="160"/>
      <c r="J14" s="159"/>
      <c r="K14" s="158"/>
      <c r="L14" s="157"/>
    </row>
    <row r="15" spans="1:12" ht="17.55" customHeight="1" x14ac:dyDescent="0.3">
      <c r="A15" s="292" t="s">
        <v>410</v>
      </c>
      <c r="B15" s="292" t="s">
        <v>295</v>
      </c>
      <c r="C15" s="292" t="s">
        <v>221</v>
      </c>
      <c r="D15" s="292" t="s">
        <v>414</v>
      </c>
      <c r="E15" s="293"/>
      <c r="F15" s="149">
        <f>I15+L15</f>
        <v>36</v>
      </c>
      <c r="G15" s="155" t="s">
        <v>402</v>
      </c>
      <c r="H15" s="154">
        <v>65</v>
      </c>
      <c r="I15" s="146">
        <v>18</v>
      </c>
      <c r="J15" s="153" t="s">
        <v>402</v>
      </c>
      <c r="K15" s="152">
        <v>66.625</v>
      </c>
      <c r="L15" s="146">
        <v>18</v>
      </c>
    </row>
    <row r="16" spans="1:12" x14ac:dyDescent="0.3">
      <c r="A16" s="151" t="s">
        <v>269</v>
      </c>
      <c r="B16" s="151" t="s">
        <v>270</v>
      </c>
      <c r="C16" s="156" t="s">
        <v>271</v>
      </c>
      <c r="D16" s="151" t="s">
        <v>272</v>
      </c>
      <c r="E16" s="156"/>
      <c r="F16" s="149">
        <f>I16+L16</f>
        <v>39</v>
      </c>
      <c r="G16" s="155" t="s">
        <v>401</v>
      </c>
      <c r="H16" s="154">
        <v>68.158000000000001</v>
      </c>
      <c r="I16" s="146">
        <v>20</v>
      </c>
      <c r="J16" s="153" t="s">
        <v>401</v>
      </c>
      <c r="K16" s="152">
        <v>71.5</v>
      </c>
      <c r="L16" s="146">
        <v>19</v>
      </c>
    </row>
    <row r="17" spans="1:12" x14ac:dyDescent="0.3">
      <c r="A17" s="151" t="s">
        <v>181</v>
      </c>
      <c r="B17" s="151" t="s">
        <v>182</v>
      </c>
      <c r="C17" s="151" t="s">
        <v>183</v>
      </c>
      <c r="D17" s="151" t="s">
        <v>379</v>
      </c>
      <c r="E17" s="150"/>
      <c r="F17" s="149">
        <f>I17+L17</f>
        <v>39</v>
      </c>
      <c r="G17" s="148" t="s">
        <v>400</v>
      </c>
      <c r="H17" s="147">
        <v>67.738</v>
      </c>
      <c r="I17" s="146">
        <v>19</v>
      </c>
      <c r="J17" s="148" t="s">
        <v>400</v>
      </c>
      <c r="K17" s="147">
        <v>73.332999999999998</v>
      </c>
      <c r="L17" s="146">
        <v>20</v>
      </c>
    </row>
  </sheetData>
  <protectedRanges>
    <protectedRange algorithmName="SHA-512" hashValue="NAZD3qgxdrlzabacLBE6e7h5ZmXY7wxINVLTXmDWPfUES+YR2V1HNj/E15OhYFiJLVmWPKJ0egYjXUfTOKONZg==" saltValue="Ncxfyc7xk9aUc4+aZopcog==" spinCount="100000" sqref="A16:E16 E15 E8:XFD8 A1:XFD7 A9:XFD14 G15:XFD16" name="Range1"/>
    <protectedRange algorithmName="SHA-512" hashValue="Apnk9LEbYxRpSZcjU97H6doUg/5csDURqMcDtbiOpYdX3f6l5Yvzsxaqv13NMtippi1Z0/Pw9Etvtktb0idoXQ==" saltValue="0XBid9/n7HrDOp1hu6OxVA==" spinCount="100000" sqref="A8:D8 A15:D15" name="Range1_20"/>
    <protectedRange algorithmName="SHA-512" hashValue="NAZD3qgxdrlzabacLBE6e7h5ZmXY7wxINVLTXmDWPfUES+YR2V1HNj/E15OhYFiJLVmWPKJ0egYjXUfTOKONZg==" saltValue="Ncxfyc7xk9aUc4+aZopcog==" spinCount="100000" sqref="A17:XFD17 F15:F16" name="Range1_1"/>
  </protectedRanges>
  <mergeCells count="5">
    <mergeCell ref="A13:E13"/>
    <mergeCell ref="A6:E6"/>
    <mergeCell ref="G12:L12"/>
    <mergeCell ref="A3:D3"/>
    <mergeCell ref="G5:L5"/>
  </mergeCells>
  <pageMargins left="0.7" right="0.7" top="0.75" bottom="0.75" header="0.3" footer="0.3"/>
  <headerFooter>
    <oddHeader>&amp;C&amp;"arial"&amp;12&amp;KA80000 UNOFFICIAL&amp;1#_x000D_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51:C55"/>
  <sheetViews>
    <sheetView workbookViewId="0"/>
  </sheetViews>
  <sheetFormatPr defaultRowHeight="15.6" x14ac:dyDescent="0.3"/>
  <sheetData>
    <row r="51" spans="2:3" x14ac:dyDescent="0.3">
      <c r="B51" t="s">
        <v>313</v>
      </c>
    </row>
    <row r="52" spans="2:3" x14ac:dyDescent="0.3">
      <c r="C52" t="s">
        <v>381</v>
      </c>
    </row>
    <row r="53" spans="2:3" x14ac:dyDescent="0.3">
      <c r="B53" t="s">
        <v>312</v>
      </c>
    </row>
    <row r="54" spans="2:3" x14ac:dyDescent="0.3">
      <c r="B54" t="s">
        <v>314</v>
      </c>
    </row>
    <row r="55" spans="2:3" x14ac:dyDescent="0.3">
      <c r="C55" t="s">
        <v>315</v>
      </c>
    </row>
  </sheetData>
  <pageMargins left="0.7" right="0.7" top="0.75" bottom="0.75" header="0.3" footer="0.3"/>
  <headerFooter>
    <oddHeader>&amp;C&amp;"arial"&amp;12&amp;KA80000 UNOFFICIAL&amp;1#_x000D_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1FC796D796BD4E9AE7592D82A3A6F5" ma:contentTypeVersion="18" ma:contentTypeDescription="Create a new document." ma:contentTypeScope="" ma:versionID="12dbf82c6c37628170791e64626b483e">
  <xsd:schema xmlns:xsd="http://www.w3.org/2001/XMLSchema" xmlns:xs="http://www.w3.org/2001/XMLSchema" xmlns:p="http://schemas.microsoft.com/office/2006/metadata/properties" xmlns:ns2="cbbc6738-22b4-44af-bdf8-fc97da4b4af0" xmlns:ns3="e56c8584-d041-4084-aef3-fe78a71e733c" targetNamespace="http://schemas.microsoft.com/office/2006/metadata/properties" ma:root="true" ma:fieldsID="126090db669fb308addf5470af18d083" ns2:_="" ns3:_="">
    <xsd:import namespace="cbbc6738-22b4-44af-bdf8-fc97da4b4af0"/>
    <xsd:import namespace="e56c8584-d041-4084-aef3-fe78a71e73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bc6738-22b4-44af-bdf8-fc97da4b4a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8010cb5-8865-4c13-838b-799b4f505ed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6c8584-d041-4084-aef3-fe78a71e733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7822e02-5fb9-4d9e-b9a4-1224e8139b93}" ma:internalName="TaxCatchAll" ma:showField="CatchAllData" ma:web="e56c8584-d041-4084-aef3-fe78a71e73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56c8584-d041-4084-aef3-fe78a71e733c" xsi:nil="true"/>
    <lcf76f155ced4ddcb4097134ff3c332f xmlns="cbbc6738-22b4-44af-bdf8-fc97da4b4a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12A89E8-425A-4FF0-8E57-9AA59E16600E}">
  <ds:schemaRefs>
    <ds:schemaRef ds:uri="http://schemas.microsoft.com/sharepoint/v3/contenttype/forms"/>
  </ds:schemaRefs>
</ds:datastoreItem>
</file>

<file path=customXml/itemProps2.xml><?xml version="1.0" encoding="utf-8"?>
<ds:datastoreItem xmlns:ds="http://schemas.openxmlformats.org/officeDocument/2006/customXml" ds:itemID="{7B4157EB-E339-4CF5-99EB-B19070F6B8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bc6738-22b4-44af-bdf8-fc97da4b4af0"/>
    <ds:schemaRef ds:uri="e56c8584-d041-4084-aef3-fe78a71e73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4E3BEC-2B66-4262-958B-85148FAD376E}">
  <ds:schemaRefs>
    <ds:schemaRef ds:uri="http://schemas.microsoft.com/office/2006/metadata/properties"/>
    <ds:schemaRef ds:uri="http://schemas.microsoft.com/office/infopath/2007/PartnerControls"/>
    <ds:schemaRef ds:uri="e56c8584-d041-4084-aef3-fe78a71e733c"/>
    <ds:schemaRef ds:uri="cbbc6738-22b4-44af-bdf8-fc97da4b4af0"/>
  </ds:schemaRefs>
</ds:datastoreItem>
</file>

<file path=docMetadata/LabelInfo.xml><?xml version="1.0" encoding="utf-8"?>
<clbl:labelList xmlns:clbl="http://schemas.microsoft.com/office/2020/mipLabelMetadata">
  <clbl:label id="{ecf00fa0-74e1-4757-91bb-dfa2825f8d15}" enabled="1" method="Privileged" siteId="{bda528f7-fca9-432f-bc98-bd7e90d4090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Show Jumping</vt:lpstr>
      <vt:lpstr>Eventing</vt:lpstr>
      <vt:lpstr>CT</vt:lpstr>
      <vt:lpstr>Dressage</vt:lpstr>
      <vt:lpstr>Show Horse</vt:lpstr>
      <vt:lpstr>All Abilities</vt:lpstr>
      <vt:lpstr>How to use sheet</vt:lpstr>
      <vt:lpstr>CT!Print_Area</vt:lpstr>
      <vt:lpstr>Eventing!Print_Area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Sophia Craddock</dc:creator>
  <cp:lastModifiedBy>ESA Admin</cp:lastModifiedBy>
  <cp:revision/>
  <dcterms:created xsi:type="dcterms:W3CDTF">2024-02-28T05:16:34Z</dcterms:created>
  <dcterms:modified xsi:type="dcterms:W3CDTF">2026-07-01T04:10:28Z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55cfae-cb2a-4680-b088-01ee30167f3b_Enabled">
    <vt:lpwstr>true</vt:lpwstr>
  </property>
  <property fmtid="{D5CDD505-2E9C-101B-9397-08002B2CF9AE}" pid="3" name="MSIP_Label_6555cfae-cb2a-4680-b088-01ee30167f3b_SetDate">
    <vt:lpwstr>2024-03-26T23:24:53Z</vt:lpwstr>
  </property>
  <property fmtid="{D5CDD505-2E9C-101B-9397-08002B2CF9AE}" pid="4" name="MSIP_Label_6555cfae-cb2a-4680-b088-01ee30167f3b_Method">
    <vt:lpwstr>Standard</vt:lpwstr>
  </property>
  <property fmtid="{D5CDD505-2E9C-101B-9397-08002B2CF9AE}" pid="5" name="MSIP_Label_6555cfae-cb2a-4680-b088-01ee30167f3b_Name">
    <vt:lpwstr>General Business</vt:lpwstr>
  </property>
  <property fmtid="{D5CDD505-2E9C-101B-9397-08002B2CF9AE}" pid="6" name="MSIP_Label_6555cfae-cb2a-4680-b088-01ee30167f3b_SiteId">
    <vt:lpwstr>57c64fd4-66ca-49f5-ab38-2e67ef58e724</vt:lpwstr>
  </property>
  <property fmtid="{D5CDD505-2E9C-101B-9397-08002B2CF9AE}" pid="7" name="MSIP_Label_6555cfae-cb2a-4680-b088-01ee30167f3b_ActionId">
    <vt:lpwstr>97781012-ff18-4f5a-b02c-0d850fe84026</vt:lpwstr>
  </property>
  <property fmtid="{D5CDD505-2E9C-101B-9397-08002B2CF9AE}" pid="8" name="MSIP_Label_6555cfae-cb2a-4680-b088-01ee30167f3b_ContentBits">
    <vt:lpwstr>0</vt:lpwstr>
  </property>
  <property fmtid="{D5CDD505-2E9C-101B-9397-08002B2CF9AE}" pid="9" name="ContentTypeId">
    <vt:lpwstr>0x010100961FC796D796BD4E9AE7592D82A3A6F5</vt:lpwstr>
  </property>
</Properties>
</file>